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支出" sheetId="1" r:id="rId1"/>
    <sheet name="收入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32" i="2"/>
  <c r="J32"/>
  <c r="F32"/>
  <c r="G32" s="1"/>
  <c r="D32"/>
  <c r="K31"/>
  <c r="J31"/>
  <c r="F31"/>
  <c r="G31" s="1"/>
  <c r="D31"/>
  <c r="K28"/>
  <c r="J28"/>
  <c r="F28"/>
  <c r="G28" s="1"/>
  <c r="D28"/>
  <c r="K27"/>
  <c r="J27"/>
  <c r="F27"/>
  <c r="G27" s="1"/>
  <c r="D27"/>
  <c r="F26"/>
  <c r="G26" s="1"/>
  <c r="D26"/>
  <c r="K25"/>
  <c r="J25"/>
  <c r="F25"/>
  <c r="G25" s="1"/>
  <c r="D25"/>
  <c r="J24"/>
  <c r="K24" s="1"/>
  <c r="G24"/>
  <c r="F24"/>
  <c r="D24"/>
  <c r="J23"/>
  <c r="K23" s="1"/>
  <c r="G23"/>
  <c r="F23"/>
  <c r="D23"/>
  <c r="K22"/>
  <c r="J22"/>
  <c r="F22"/>
  <c r="G22" s="1"/>
  <c r="D22"/>
  <c r="I21"/>
  <c r="H21"/>
  <c r="J21" s="1"/>
  <c r="K21" s="1"/>
  <c r="E21"/>
  <c r="D21"/>
  <c r="C21"/>
  <c r="F21" s="1"/>
  <c r="G21" s="1"/>
  <c r="B21"/>
  <c r="F20"/>
  <c r="G20" s="1"/>
  <c r="D20"/>
  <c r="J19"/>
  <c r="K19" s="1"/>
  <c r="G19"/>
  <c r="F19"/>
  <c r="D19"/>
  <c r="J18"/>
  <c r="G18"/>
  <c r="F18"/>
  <c r="D18"/>
  <c r="J17"/>
  <c r="K17" s="1"/>
  <c r="G17"/>
  <c r="F17"/>
  <c r="D17"/>
  <c r="K16"/>
  <c r="J16"/>
  <c r="F16"/>
  <c r="G16" s="1"/>
  <c r="D16"/>
  <c r="K15"/>
  <c r="J15"/>
  <c r="F15"/>
  <c r="G15" s="1"/>
  <c r="D15"/>
  <c r="J14"/>
  <c r="K14" s="1"/>
  <c r="G14"/>
  <c r="F14"/>
  <c r="D14"/>
  <c r="J13"/>
  <c r="K13" s="1"/>
  <c r="G13"/>
  <c r="F13"/>
  <c r="D13"/>
  <c r="K12"/>
  <c r="J12"/>
  <c r="F12"/>
  <c r="G12" s="1"/>
  <c r="D12"/>
  <c r="J11"/>
  <c r="K11" s="1"/>
  <c r="F11"/>
  <c r="G11" s="1"/>
  <c r="D11"/>
  <c r="J10"/>
  <c r="K10" s="1"/>
  <c r="G10"/>
  <c r="F10"/>
  <c r="D10"/>
  <c r="J9"/>
  <c r="K9" s="1"/>
  <c r="F9"/>
  <c r="G9" s="1"/>
  <c r="D9"/>
  <c r="K8"/>
  <c r="J8"/>
  <c r="F8"/>
  <c r="G8" s="1"/>
  <c r="D8"/>
  <c r="J7"/>
  <c r="K7" s="1"/>
  <c r="F7"/>
  <c r="G7" s="1"/>
  <c r="D7"/>
  <c r="I6"/>
  <c r="I30" s="1"/>
  <c r="I34" s="1"/>
  <c r="H6"/>
  <c r="H30" s="1"/>
  <c r="E6"/>
  <c r="E30" s="1"/>
  <c r="E34" s="1"/>
  <c r="C6"/>
  <c r="D6" s="1"/>
  <c r="B6"/>
  <c r="B30" s="1"/>
  <c r="B34" s="1"/>
  <c r="J31" i="1"/>
  <c r="J30"/>
  <c r="K30" s="1"/>
  <c r="F30"/>
  <c r="G30" s="1"/>
  <c r="D30"/>
  <c r="K29"/>
  <c r="J29"/>
  <c r="G29"/>
  <c r="F29"/>
  <c r="D29"/>
  <c r="J28"/>
  <c r="K28" s="1"/>
  <c r="I28"/>
  <c r="I32" s="1"/>
  <c r="H28"/>
  <c r="H32" s="1"/>
  <c r="F28"/>
  <c r="G28" s="1"/>
  <c r="E28"/>
  <c r="E32" s="1"/>
  <c r="C28"/>
  <c r="C32" s="1"/>
  <c r="B28"/>
  <c r="K27"/>
  <c r="J27"/>
  <c r="G27"/>
  <c r="F27"/>
  <c r="D27"/>
  <c r="G26"/>
  <c r="F26"/>
  <c r="J25"/>
  <c r="K25" s="1"/>
  <c r="G25"/>
  <c r="F25"/>
  <c r="D25"/>
  <c r="J24"/>
  <c r="K24" s="1"/>
  <c r="G24"/>
  <c r="F24"/>
  <c r="D24"/>
  <c r="K23"/>
  <c r="J23"/>
  <c r="F23"/>
  <c r="G23" s="1"/>
  <c r="D23"/>
  <c r="J22"/>
  <c r="K22" s="1"/>
  <c r="G22"/>
  <c r="F22"/>
  <c r="D22"/>
  <c r="J21"/>
  <c r="K21" s="1"/>
  <c r="F21"/>
  <c r="G21" s="1"/>
  <c r="D21"/>
  <c r="J19"/>
  <c r="K19" s="1"/>
  <c r="G19"/>
  <c r="F19"/>
  <c r="D19"/>
  <c r="J18"/>
  <c r="K18" s="1"/>
  <c r="F18"/>
  <c r="G18" s="1"/>
  <c r="D18"/>
  <c r="J17"/>
  <c r="K17" s="1"/>
  <c r="G17"/>
  <c r="F17"/>
  <c r="D17"/>
  <c r="J16"/>
  <c r="K16" s="1"/>
  <c r="F16"/>
  <c r="G16" s="1"/>
  <c r="D16"/>
  <c r="K15"/>
  <c r="J15"/>
  <c r="F15"/>
  <c r="G15" s="1"/>
  <c r="D15"/>
  <c r="J14"/>
  <c r="K14" s="1"/>
  <c r="F14"/>
  <c r="G14" s="1"/>
  <c r="D14"/>
  <c r="J13"/>
  <c r="K13" s="1"/>
  <c r="G13"/>
  <c r="F13"/>
  <c r="D13"/>
  <c r="J12"/>
  <c r="K12" s="1"/>
  <c r="F12"/>
  <c r="G12" s="1"/>
  <c r="D12"/>
  <c r="K11"/>
  <c r="J11"/>
  <c r="F11"/>
  <c r="G11" s="1"/>
  <c r="D11"/>
  <c r="J10"/>
  <c r="K10" s="1"/>
  <c r="F10"/>
  <c r="G10" s="1"/>
  <c r="D10"/>
  <c r="J9"/>
  <c r="K9" s="1"/>
  <c r="G9"/>
  <c r="F9"/>
  <c r="D9"/>
  <c r="J8"/>
  <c r="K8" s="1"/>
  <c r="G8"/>
  <c r="F8"/>
  <c r="D8"/>
  <c r="F7"/>
  <c r="G7" s="1"/>
  <c r="J6"/>
  <c r="K6" s="1"/>
  <c r="G6"/>
  <c r="F6"/>
  <c r="D6"/>
  <c r="D28" l="1"/>
  <c r="H34" i="2"/>
  <c r="J34" s="1"/>
  <c r="K34" s="1"/>
  <c r="J30"/>
  <c r="K30" s="1"/>
  <c r="C30"/>
  <c r="F6"/>
  <c r="G6" s="1"/>
  <c r="J6"/>
  <c r="K6" s="1"/>
  <c r="F32" i="1"/>
  <c r="G32" s="1"/>
  <c r="J32"/>
  <c r="K32" s="1"/>
  <c r="B32"/>
  <c r="D32" s="1"/>
  <c r="D30" i="2" l="1"/>
  <c r="F30"/>
  <c r="G30" s="1"/>
  <c r="C34"/>
  <c r="D34" l="1"/>
  <c r="F34"/>
  <c r="G34" s="1"/>
</calcChain>
</file>

<file path=xl/sharedStrings.xml><?xml version="1.0" encoding="utf-8"?>
<sst xmlns="http://schemas.openxmlformats.org/spreadsheetml/2006/main" count="127" uniqueCount="95">
  <si>
    <t xml:space="preserve"> 陆 丰 市 2021 年 7 月 财 政 预 算 支 出 完 成 情 况 表</t>
    <phoneticPr fontId="3" type="noConversion"/>
  </si>
  <si>
    <t xml:space="preserve"> 单位：万元</t>
  </si>
  <si>
    <t>年 初</t>
    <phoneticPr fontId="3" type="noConversion"/>
  </si>
  <si>
    <r>
      <t>累</t>
    </r>
    <r>
      <rPr>
        <sz val="11"/>
        <color theme="1"/>
        <rFont val="宋体"/>
        <family val="2"/>
        <charset val="134"/>
        <scheme val="minor"/>
      </rPr>
      <t>计</t>
    </r>
  </si>
  <si>
    <t>占年</t>
  </si>
  <si>
    <t>上年</t>
  </si>
  <si>
    <t>比上年</t>
  </si>
  <si>
    <t>本月</t>
  </si>
  <si>
    <t>支  出 项  目</t>
  </si>
  <si>
    <t>预 算</t>
    <phoneticPr fontId="3" type="noConversion"/>
  </si>
  <si>
    <t>完成</t>
  </si>
  <si>
    <t>预算</t>
  </si>
  <si>
    <t>同期</t>
  </si>
  <si>
    <t>同期增</t>
  </si>
  <si>
    <t>同月</t>
  </si>
  <si>
    <t>同月增</t>
  </si>
  <si>
    <t>备    注</t>
  </si>
  <si>
    <t>数</t>
  </si>
  <si>
    <t>%</t>
  </si>
  <si>
    <t>减额</t>
  </si>
  <si>
    <t>(减)%</t>
  </si>
  <si>
    <t>201、一般公共服务支出</t>
  </si>
  <si>
    <t>203、国防支出</t>
  </si>
  <si>
    <t>204、公共安全支出</t>
  </si>
  <si>
    <t>205、教育支出</t>
  </si>
  <si>
    <t>206、科学技术支出</t>
  </si>
  <si>
    <t>207、文化体育与传媒支出</t>
  </si>
  <si>
    <t>208、社会保障和就业支出</t>
  </si>
  <si>
    <t>210、卫生健康支出</t>
  </si>
  <si>
    <t>211、节能环保支出</t>
  </si>
  <si>
    <t>212、城乡社区支出</t>
  </si>
  <si>
    <t>213、农林水支出</t>
  </si>
  <si>
    <t>214、交通运输支出</t>
  </si>
  <si>
    <t>215、资源勘探信息等支出</t>
  </si>
  <si>
    <t>216、商业服务业等支出</t>
  </si>
  <si>
    <t>217、金融支出</t>
  </si>
  <si>
    <t>220、自然资源海洋气象等支出</t>
  </si>
  <si>
    <t>221、住房保障支出</t>
  </si>
  <si>
    <t>222、粮油物资储备支出</t>
  </si>
  <si>
    <t>224、灾害防治及应急管理支出</t>
  </si>
  <si>
    <t>232、债务付息支出</t>
  </si>
  <si>
    <t>233、债务发行费用支出</t>
  </si>
  <si>
    <t>229、其他支出</t>
  </si>
  <si>
    <t>一、一般公共预算支出合计</t>
  </si>
  <si>
    <t>二、政府性基金预算支出</t>
  </si>
  <si>
    <t>三、国有资本经营支出</t>
  </si>
  <si>
    <t>四、债务还本支出</t>
    <phoneticPr fontId="3" type="noConversion"/>
  </si>
  <si>
    <t>支出合计</t>
  </si>
  <si>
    <t>预 算</t>
  </si>
  <si>
    <t>数</t>
    <phoneticPr fontId="3" type="noConversion"/>
  </si>
  <si>
    <t>按考核要求，科学技术支出必须占一般公共预算支出1.2%，为此从消化历年挂账列支本科目。</t>
    <phoneticPr fontId="3" type="noConversion"/>
  </si>
  <si>
    <t>陆 丰 市 2021 年 7 月 财 政 预 算 收 入 完 成 情 况 表</t>
    <phoneticPr fontId="3" type="noConversion"/>
  </si>
  <si>
    <t xml:space="preserve">                        单位：万元</t>
  </si>
  <si>
    <t>年 度</t>
  </si>
  <si>
    <t>累 计</t>
  </si>
  <si>
    <r>
      <t>占</t>
    </r>
    <r>
      <rPr>
        <sz val="12"/>
        <rFont val="Times New Roman"/>
        <family val="1"/>
      </rPr>
      <t xml:space="preserve">  </t>
    </r>
    <r>
      <rPr>
        <sz val="11"/>
        <color theme="1"/>
        <rFont val="宋体"/>
        <family val="2"/>
        <charset val="134"/>
        <scheme val="minor"/>
      </rPr>
      <t>年</t>
    </r>
  </si>
  <si>
    <t>上 年</t>
  </si>
  <si>
    <t>本 月</t>
  </si>
  <si>
    <t>收 入 项 目</t>
  </si>
  <si>
    <t>完 成</t>
  </si>
  <si>
    <r>
      <t>预</t>
    </r>
    <r>
      <rPr>
        <sz val="12"/>
        <rFont val="Times New Roman"/>
        <family val="1"/>
      </rPr>
      <t xml:space="preserve">  </t>
    </r>
    <r>
      <rPr>
        <sz val="11"/>
        <color theme="1"/>
        <rFont val="宋体"/>
        <family val="2"/>
        <charset val="134"/>
        <scheme val="minor"/>
      </rPr>
      <t>算</t>
    </r>
  </si>
  <si>
    <t>同 期</t>
  </si>
  <si>
    <t>同 月</t>
  </si>
  <si>
    <t>数</t>
    <phoneticPr fontId="3" type="noConversion"/>
  </si>
  <si>
    <t>（一）税收收入</t>
  </si>
  <si>
    <t xml:space="preserve">     1、增值税</t>
  </si>
  <si>
    <t xml:space="preserve">     2、企业所得税</t>
    <phoneticPr fontId="3" type="noConversion"/>
  </si>
  <si>
    <t xml:space="preserve">     3、个人所得税</t>
    <phoneticPr fontId="3" type="noConversion"/>
  </si>
  <si>
    <t xml:space="preserve">     4、资源税</t>
    <phoneticPr fontId="3" type="noConversion"/>
  </si>
  <si>
    <t xml:space="preserve">     5、城市维护建设税</t>
    <phoneticPr fontId="3" type="noConversion"/>
  </si>
  <si>
    <t xml:space="preserve">     6、房产税</t>
    <phoneticPr fontId="3" type="noConversion"/>
  </si>
  <si>
    <t xml:space="preserve">     7、印花税</t>
    <phoneticPr fontId="3" type="noConversion"/>
  </si>
  <si>
    <t xml:space="preserve">     8、城镇土地使用税</t>
    <phoneticPr fontId="3" type="noConversion"/>
  </si>
  <si>
    <t xml:space="preserve">     9、土地增值税</t>
    <phoneticPr fontId="3" type="noConversion"/>
  </si>
  <si>
    <t xml:space="preserve">    10、车船使用税</t>
    <phoneticPr fontId="3" type="noConversion"/>
  </si>
  <si>
    <t xml:space="preserve">    11、环保税</t>
    <phoneticPr fontId="3" type="noConversion"/>
  </si>
  <si>
    <t xml:space="preserve">    12、耕地占用税</t>
    <phoneticPr fontId="3" type="noConversion"/>
  </si>
  <si>
    <t xml:space="preserve">    13、契  税</t>
    <phoneticPr fontId="3" type="noConversion"/>
  </si>
  <si>
    <t xml:space="preserve">    14、其他税收收入</t>
    <phoneticPr fontId="3" type="noConversion"/>
  </si>
  <si>
    <t>（二）非税收入</t>
  </si>
  <si>
    <t xml:space="preserve">     1、专项收入</t>
  </si>
  <si>
    <t xml:space="preserve">     2、行政事业性收费收入</t>
  </si>
  <si>
    <t xml:space="preserve">     3、罚没收入</t>
  </si>
  <si>
    <t xml:space="preserve">     4、国有资源（资产）有偿使用收入</t>
  </si>
  <si>
    <t xml:space="preserve">     5、政府住房基金收入</t>
  </si>
  <si>
    <t xml:space="preserve">     6、捐赠收入</t>
  </si>
  <si>
    <t xml:space="preserve">     7、其他收入</t>
  </si>
  <si>
    <t xml:space="preserve">     8、国有资本经营收入</t>
  </si>
  <si>
    <t xml:space="preserve"> 一、一般公共预算收入</t>
  </si>
  <si>
    <t xml:space="preserve"> 二、政府性基金预算收入小计</t>
  </si>
  <si>
    <t xml:space="preserve">  其中：国有土地使用权出让收入</t>
  </si>
  <si>
    <t xml:space="preserve"> 三、国有资本经营收入小计</t>
  </si>
  <si>
    <t>收入合计</t>
  </si>
  <si>
    <t>陆丰市财政局国库股</t>
  </si>
  <si>
    <t xml:space="preserve">    </t>
  </si>
</sst>
</file>

<file path=xl/styles.xml><?xml version="1.0" encoding="utf-8"?>
<styleSheet xmlns="http://schemas.openxmlformats.org/spreadsheetml/2006/main">
  <numFmts count="10">
    <numFmt numFmtId="176" formatCode="0.00_);[Red]\(0.00\)"/>
    <numFmt numFmtId="177" formatCode="#,##0_);[Red]\(#,##0\)"/>
    <numFmt numFmtId="178" formatCode="#,##0_ "/>
    <numFmt numFmtId="179" formatCode="#,##0.0_ "/>
    <numFmt numFmtId="180" formatCode="#,##0.00_ "/>
    <numFmt numFmtId="181" formatCode="#,##0.0_);[Red]\(#,##0.0\)"/>
    <numFmt numFmtId="182" formatCode="0_);[Red]\(0\)"/>
    <numFmt numFmtId="183" formatCode="0_ "/>
    <numFmt numFmtId="184" formatCode="#,##0_);\(#,##0\)"/>
    <numFmt numFmtId="185" formatCode="0.0_ 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2"/>
      <color indexed="8"/>
      <name val="宋体"/>
      <charset val="134"/>
    </font>
    <font>
      <sz val="14"/>
      <name val="宋体"/>
      <charset val="134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31" fontId="0" fillId="0" borderId="0" xfId="0" applyNumberFormat="1" applyBorder="1" applyAlignment="1">
      <alignment horizontal="left"/>
    </xf>
    <xf numFmtId="176" fontId="0" fillId="0" borderId="0" xfId="0" applyNumberFormat="1" applyFill="1" applyBorder="1" applyAlignment="1">
      <alignment horizontal="left"/>
    </xf>
    <xf numFmtId="177" fontId="0" fillId="0" borderId="0" xfId="0" applyNumberFormat="1" applyFont="1" applyFill="1" applyBorder="1" applyAlignment="1"/>
    <xf numFmtId="178" fontId="0" fillId="0" borderId="0" xfId="0" applyNumberFormat="1" applyFill="1" applyBorder="1" applyAlignment="1"/>
    <xf numFmtId="0" fontId="0" fillId="0" borderId="0" xfId="0" applyFill="1" applyBorder="1" applyAlignment="1"/>
    <xf numFmtId="178" fontId="0" fillId="0" borderId="0" xfId="0" applyNumberFormat="1" applyBorder="1" applyAlignment="1"/>
    <xf numFmtId="179" fontId="4" fillId="0" borderId="0" xfId="0" applyNumberFormat="1" applyFont="1" applyBorder="1" applyAlignment="1"/>
    <xf numFmtId="0" fontId="0" fillId="0" borderId="0" xfId="0" applyBorder="1" applyAlignment="1">
      <alignment horizontal="right"/>
    </xf>
    <xf numFmtId="0" fontId="0" fillId="0" borderId="1" xfId="0" applyBorder="1" applyAlignment="1">
      <alignment horizontal="center"/>
    </xf>
    <xf numFmtId="176" fontId="5" fillId="0" borderId="2" xfId="0" applyNumberFormat="1" applyFont="1" applyFill="1" applyBorder="1" applyAlignment="1">
      <alignment horizontal="center"/>
    </xf>
    <xf numFmtId="177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78" fontId="0" fillId="0" borderId="2" xfId="0" applyNumberFormat="1" applyFill="1" applyBorder="1" applyAlignment="1">
      <alignment horizontal="center"/>
    </xf>
    <xf numFmtId="178" fontId="0" fillId="0" borderId="2" xfId="0" applyNumberFormat="1" applyBorder="1" applyAlignment="1">
      <alignment horizontal="center"/>
    </xf>
    <xf numFmtId="179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76" fontId="5" fillId="0" borderId="5" xfId="0" applyNumberFormat="1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178" fontId="0" fillId="0" borderId="5" xfId="0" applyNumberFormat="1" applyFill="1" applyBorder="1" applyAlignment="1">
      <alignment horizontal="center"/>
    </xf>
    <xf numFmtId="178" fontId="0" fillId="0" borderId="5" xfId="0" applyNumberFormat="1" applyBorder="1" applyAlignment="1">
      <alignment horizontal="center"/>
    </xf>
    <xf numFmtId="179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76" fontId="5" fillId="0" borderId="8" xfId="0" applyNumberFormat="1" applyFont="1" applyFill="1" applyBorder="1" applyAlignment="1">
      <alignment horizontal="center"/>
    </xf>
    <xf numFmtId="177" fontId="0" fillId="0" borderId="8" xfId="0" applyNumberFormat="1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178" fontId="0" fillId="0" borderId="8" xfId="0" applyNumberFormat="1" applyFill="1" applyBorder="1" applyAlignment="1">
      <alignment horizontal="center"/>
    </xf>
    <xf numFmtId="178" fontId="0" fillId="0" borderId="8" xfId="0" applyNumberFormat="1" applyBorder="1" applyAlignment="1">
      <alignment horizontal="center"/>
    </xf>
    <xf numFmtId="179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/>
    <xf numFmtId="177" fontId="0" fillId="0" borderId="8" xfId="0" applyNumberFormat="1" applyFill="1" applyBorder="1" applyAlignment="1"/>
    <xf numFmtId="177" fontId="0" fillId="0" borderId="11" xfId="0" applyNumberFormat="1" applyFont="1" applyFill="1" applyBorder="1" applyAlignment="1"/>
    <xf numFmtId="181" fontId="0" fillId="0" borderId="11" xfId="0" applyNumberFormat="1" applyFont="1" applyFill="1" applyBorder="1" applyAlignment="1"/>
    <xf numFmtId="178" fontId="0" fillId="0" borderId="11" xfId="0" applyNumberFormat="1" applyFont="1" applyFill="1" applyBorder="1" applyAlignment="1"/>
    <xf numFmtId="180" fontId="0" fillId="0" borderId="11" xfId="0" applyNumberFormat="1" applyFill="1" applyBorder="1" applyAlignment="1"/>
    <xf numFmtId="178" fontId="0" fillId="0" borderId="11" xfId="0" applyNumberFormat="1" applyFont="1" applyBorder="1" applyAlignment="1"/>
    <xf numFmtId="180" fontId="0" fillId="0" borderId="11" xfId="0" applyNumberFormat="1" applyBorder="1" applyAlignment="1"/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0" fillId="0" borderId="10" xfId="0" applyFill="1" applyBorder="1" applyAlignment="1"/>
    <xf numFmtId="0" fontId="8" fillId="0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/>
    </xf>
    <xf numFmtId="177" fontId="9" fillId="0" borderId="8" xfId="0" applyNumberFormat="1" applyFont="1" applyFill="1" applyBorder="1" applyAlignment="1"/>
    <xf numFmtId="178" fontId="9" fillId="0" borderId="11" xfId="0" applyNumberFormat="1" applyFont="1" applyFill="1" applyBorder="1" applyAlignment="1"/>
    <xf numFmtId="181" fontId="9" fillId="0" borderId="11" xfId="0" applyNumberFormat="1" applyFont="1" applyFill="1" applyBorder="1" applyAlignment="1"/>
    <xf numFmtId="177" fontId="9" fillId="0" borderId="11" xfId="0" applyNumberFormat="1" applyFont="1" applyFill="1" applyBorder="1" applyAlignment="1"/>
    <xf numFmtId="180" fontId="9" fillId="0" borderId="11" xfId="0" applyNumberFormat="1" applyFont="1" applyFill="1" applyBorder="1" applyAlignment="1"/>
    <xf numFmtId="178" fontId="9" fillId="0" borderId="11" xfId="0" applyNumberFormat="1" applyFont="1" applyBorder="1" applyAlignment="1"/>
    <xf numFmtId="180" fontId="9" fillId="0" borderId="11" xfId="0" applyNumberFormat="1" applyFont="1" applyBorder="1" applyAlignment="1"/>
    <xf numFmtId="0" fontId="10" fillId="0" borderId="13" xfId="0" applyFont="1" applyBorder="1" applyAlignment="1">
      <alignment horizontal="center" vertical="center"/>
    </xf>
    <xf numFmtId="0" fontId="9" fillId="0" borderId="10" xfId="0" applyFont="1" applyBorder="1" applyAlignment="1"/>
    <xf numFmtId="0" fontId="0" fillId="0" borderId="13" xfId="0" applyBorder="1" applyAlignment="1">
      <alignment horizontal="center" vertical="center"/>
    </xf>
    <xf numFmtId="0" fontId="9" fillId="0" borderId="14" xfId="0" applyFont="1" applyFill="1" applyBorder="1" applyAlignment="1"/>
    <xf numFmtId="177" fontId="9" fillId="0" borderId="15" xfId="0" applyNumberFormat="1" applyFont="1" applyFill="1" applyBorder="1" applyAlignment="1"/>
    <xf numFmtId="178" fontId="9" fillId="0" borderId="15" xfId="0" applyNumberFormat="1" applyFont="1" applyFill="1" applyBorder="1" applyAlignment="1"/>
    <xf numFmtId="0" fontId="0" fillId="0" borderId="12" xfId="0" applyFill="1" applyBorder="1" applyAlignment="1">
      <alignment horizontal="center" vertical="center"/>
    </xf>
    <xf numFmtId="0" fontId="9" fillId="0" borderId="16" xfId="0" applyFont="1" applyBorder="1" applyAlignment="1">
      <alignment horizontal="center"/>
    </xf>
    <xf numFmtId="177" fontId="9" fillId="0" borderId="17" xfId="0" applyNumberFormat="1" applyFont="1" applyFill="1" applyBorder="1" applyAlignment="1"/>
    <xf numFmtId="177" fontId="9" fillId="0" borderId="18" xfId="0" applyNumberFormat="1" applyFont="1" applyFill="1" applyBorder="1" applyAlignment="1"/>
    <xf numFmtId="181" fontId="9" fillId="0" borderId="18" xfId="0" applyNumberFormat="1" applyFont="1" applyFill="1" applyBorder="1" applyAlignment="1"/>
    <xf numFmtId="178" fontId="9" fillId="0" borderId="18" xfId="0" applyNumberFormat="1" applyFont="1" applyFill="1" applyBorder="1" applyAlignment="1"/>
    <xf numFmtId="180" fontId="9" fillId="0" borderId="18" xfId="0" applyNumberFormat="1" applyFont="1" applyFill="1" applyBorder="1" applyAlignment="1"/>
    <xf numFmtId="178" fontId="11" fillId="0" borderId="18" xfId="0" applyNumberFormat="1" applyFont="1" applyFill="1" applyBorder="1" applyAlignment="1"/>
    <xf numFmtId="178" fontId="9" fillId="0" borderId="18" xfId="0" applyNumberFormat="1" applyFont="1" applyBorder="1" applyAlignment="1"/>
    <xf numFmtId="180" fontId="9" fillId="0" borderId="18" xfId="0" applyNumberFormat="1" applyFont="1" applyBorder="1" applyAlignment="1"/>
    <xf numFmtId="182" fontId="9" fillId="0" borderId="19" xfId="0" applyNumberFormat="1" applyFon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31" fontId="0" fillId="0" borderId="0" xfId="0" applyNumberFormat="1" applyFill="1" applyBorder="1" applyAlignment="1">
      <alignment horizontal="left"/>
    </xf>
    <xf numFmtId="0" fontId="0" fillId="0" borderId="0" xfId="0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8" fontId="0" fillId="0" borderId="0" xfId="0" applyNumberFormat="1" applyFont="1" applyFill="1" applyBorder="1">
      <alignment vertical="center"/>
    </xf>
    <xf numFmtId="183" fontId="0" fillId="0" borderId="0" xfId="0" applyNumberFormat="1" applyFont="1" applyFill="1" applyBorder="1">
      <alignment vertical="center"/>
    </xf>
    <xf numFmtId="0" fontId="4" fillId="0" borderId="0" xfId="0" applyFont="1" applyFill="1" applyBorder="1" applyAlignment="1"/>
    <xf numFmtId="0" fontId="12" fillId="0" borderId="0" xfId="0" applyFont="1" applyFill="1" applyBorder="1" applyAlignment="1"/>
    <xf numFmtId="0" fontId="0" fillId="0" borderId="0" xfId="0" applyFill="1" applyBorder="1" applyAlignment="1">
      <alignment horizontal="right"/>
    </xf>
    <xf numFmtId="0" fontId="0" fillId="0" borderId="1" xfId="0" applyFill="1" applyBorder="1">
      <alignment vertical="center"/>
    </xf>
    <xf numFmtId="0" fontId="0" fillId="0" borderId="2" xfId="0" applyFont="1" applyFill="1" applyBorder="1" applyAlignment="1">
      <alignment horizontal="center"/>
    </xf>
    <xf numFmtId="176" fontId="0" fillId="0" borderId="2" xfId="0" applyNumberFormat="1" applyFont="1" applyFill="1" applyBorder="1" applyAlignment="1">
      <alignment horizontal="center"/>
    </xf>
    <xf numFmtId="178" fontId="0" fillId="0" borderId="2" xfId="0" applyNumberFormat="1" applyFont="1" applyFill="1" applyBorder="1" applyAlignment="1">
      <alignment horizontal="center"/>
    </xf>
    <xf numFmtId="183" fontId="0" fillId="0" borderId="2" xfId="0" applyNumberFormat="1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0" xfId="0" applyFill="1" applyBorder="1">
      <alignment vertical="center"/>
    </xf>
    <xf numFmtId="0" fontId="0" fillId="0" borderId="4" xfId="0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176" fontId="0" fillId="0" borderId="5" xfId="0" applyNumberFormat="1" applyFont="1" applyFill="1" applyBorder="1" applyAlignment="1">
      <alignment horizontal="center"/>
    </xf>
    <xf numFmtId="178" fontId="0" fillId="0" borderId="5" xfId="0" applyNumberFormat="1" applyFont="1" applyFill="1" applyBorder="1" applyAlignment="1">
      <alignment horizontal="center"/>
    </xf>
    <xf numFmtId="183" fontId="0" fillId="0" borderId="5" xfId="0" applyNumberFormat="1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>
      <alignment vertical="center"/>
    </xf>
    <xf numFmtId="0" fontId="0" fillId="0" borderId="8" xfId="0" applyFont="1" applyFill="1" applyBorder="1" applyAlignment="1">
      <alignment horizontal="center"/>
    </xf>
    <xf numFmtId="176" fontId="13" fillId="0" borderId="8" xfId="0" applyNumberFormat="1" applyFont="1" applyFill="1" applyBorder="1" applyAlignment="1">
      <alignment horizontal="center"/>
    </xf>
    <xf numFmtId="178" fontId="0" fillId="0" borderId="8" xfId="0" applyNumberFormat="1" applyFont="1" applyFill="1" applyBorder="1" applyAlignment="1">
      <alignment horizontal="center"/>
    </xf>
    <xf numFmtId="183" fontId="0" fillId="0" borderId="8" xfId="0" applyNumberFormat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21" xfId="0" applyFill="1" applyBorder="1">
      <alignment vertical="center"/>
    </xf>
    <xf numFmtId="0" fontId="9" fillId="0" borderId="22" xfId="0" applyFont="1" applyFill="1" applyBorder="1">
      <alignment vertical="center"/>
    </xf>
    <xf numFmtId="184" fontId="9" fillId="0" borderId="8" xfId="0" applyNumberFormat="1" applyFont="1" applyFill="1" applyBorder="1">
      <alignment vertical="center"/>
    </xf>
    <xf numFmtId="185" fontId="9" fillId="0" borderId="8" xfId="0" applyNumberFormat="1" applyFont="1" applyFill="1" applyBorder="1">
      <alignment vertical="center"/>
    </xf>
    <xf numFmtId="178" fontId="9" fillId="0" borderId="8" xfId="0" applyNumberFormat="1" applyFont="1" applyFill="1" applyBorder="1">
      <alignment vertical="center"/>
    </xf>
    <xf numFmtId="179" fontId="9" fillId="0" borderId="8" xfId="0" applyNumberFormat="1" applyFont="1" applyFill="1" applyBorder="1">
      <alignment vertical="center"/>
    </xf>
    <xf numFmtId="183" fontId="9" fillId="0" borderId="8" xfId="0" applyNumberFormat="1" applyFont="1" applyFill="1" applyBorder="1">
      <alignment vertical="center"/>
    </xf>
    <xf numFmtId="184" fontId="9" fillId="0" borderId="9" xfId="0" applyNumberFormat="1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0" fillId="0" borderId="10" xfId="0" applyFont="1" applyFill="1" applyBorder="1">
      <alignment vertical="center"/>
    </xf>
    <xf numFmtId="184" fontId="0" fillId="0" borderId="11" xfId="0" applyNumberFormat="1" applyFont="1" applyFill="1" applyBorder="1">
      <alignment vertical="center"/>
    </xf>
    <xf numFmtId="177" fontId="0" fillId="0" borderId="11" xfId="0" applyNumberFormat="1" applyFont="1" applyFill="1" applyBorder="1">
      <alignment vertical="center"/>
    </xf>
    <xf numFmtId="185" fontId="5" fillId="0" borderId="8" xfId="0" applyNumberFormat="1" applyFont="1" applyFill="1" applyBorder="1">
      <alignment vertical="center"/>
    </xf>
    <xf numFmtId="178" fontId="5" fillId="0" borderId="8" xfId="0" applyNumberFormat="1" applyFont="1" applyFill="1" applyBorder="1">
      <alignment vertical="center"/>
    </xf>
    <xf numFmtId="179" fontId="5" fillId="0" borderId="8" xfId="0" applyNumberFormat="1" applyFont="1" applyFill="1" applyBorder="1">
      <alignment vertical="center"/>
    </xf>
    <xf numFmtId="183" fontId="0" fillId="0" borderId="11" xfId="0" applyNumberFormat="1" applyFont="1" applyFill="1" applyBorder="1">
      <alignment vertical="center"/>
    </xf>
    <xf numFmtId="0" fontId="0" fillId="0" borderId="10" xfId="0" applyFill="1" applyBorder="1">
      <alignment vertical="center"/>
    </xf>
    <xf numFmtId="0" fontId="0" fillId="0" borderId="10" xfId="0" applyFont="1" applyFill="1" applyBorder="1" applyAlignment="1">
      <alignment horizontal="left"/>
    </xf>
    <xf numFmtId="182" fontId="0" fillId="0" borderId="20" xfId="0" applyNumberFormat="1" applyFont="1" applyFill="1" applyBorder="1">
      <alignment vertical="center"/>
    </xf>
    <xf numFmtId="183" fontId="0" fillId="0" borderId="20" xfId="0" applyNumberFormat="1" applyFont="1" applyFill="1" applyBorder="1">
      <alignment vertical="center"/>
    </xf>
    <xf numFmtId="0" fontId="9" fillId="0" borderId="10" xfId="0" applyFont="1" applyFill="1" applyBorder="1">
      <alignment vertical="center"/>
    </xf>
    <xf numFmtId="177" fontId="9" fillId="0" borderId="11" xfId="0" applyNumberFormat="1" applyFont="1" applyFill="1" applyBorder="1">
      <alignment vertical="center"/>
    </xf>
    <xf numFmtId="183" fontId="9" fillId="0" borderId="11" xfId="0" applyNumberFormat="1" applyFont="1" applyFill="1" applyBorder="1">
      <alignment vertical="center"/>
    </xf>
    <xf numFmtId="0" fontId="0" fillId="0" borderId="0" xfId="0" applyFont="1" applyFill="1">
      <alignment vertical="center"/>
    </xf>
    <xf numFmtId="178" fontId="0" fillId="0" borderId="11" xfId="0" applyNumberFormat="1" applyFont="1" applyFill="1" applyBorder="1">
      <alignment vertical="center"/>
    </xf>
    <xf numFmtId="0" fontId="9" fillId="0" borderId="10" xfId="0" applyFont="1" applyFill="1" applyBorder="1" applyAlignment="1">
      <alignment horizontal="left" vertical="center"/>
    </xf>
    <xf numFmtId="177" fontId="9" fillId="0" borderId="11" xfId="0" applyNumberFormat="1" applyFont="1" applyFill="1" applyBorder="1" applyAlignment="1">
      <alignment horizontal="right" vertical="center"/>
    </xf>
    <xf numFmtId="178" fontId="9" fillId="0" borderId="11" xfId="0" applyNumberFormat="1" applyFont="1" applyFill="1" applyBorder="1">
      <alignment vertical="center"/>
    </xf>
    <xf numFmtId="0" fontId="0" fillId="0" borderId="10" xfId="0" applyFont="1" applyFill="1" applyBorder="1" applyAlignment="1">
      <alignment horizontal="left" vertical="center"/>
    </xf>
    <xf numFmtId="0" fontId="9" fillId="0" borderId="16" xfId="0" applyFont="1" applyFill="1" applyBorder="1" applyAlignment="1">
      <alignment horizontal="center" vertical="center"/>
    </xf>
    <xf numFmtId="178" fontId="9" fillId="0" borderId="18" xfId="0" applyNumberFormat="1" applyFont="1" applyFill="1" applyBorder="1" applyAlignment="1">
      <alignment horizontal="right" vertical="center"/>
    </xf>
    <xf numFmtId="185" fontId="9" fillId="0" borderId="17" xfId="0" applyNumberFormat="1" applyFont="1" applyFill="1" applyBorder="1">
      <alignment vertical="center"/>
    </xf>
    <xf numFmtId="178" fontId="9" fillId="0" borderId="18" xfId="0" applyNumberFormat="1" applyFont="1" applyFill="1" applyBorder="1">
      <alignment vertical="center"/>
    </xf>
    <xf numFmtId="179" fontId="9" fillId="0" borderId="18" xfId="0" applyNumberFormat="1" applyFont="1" applyFill="1" applyBorder="1">
      <alignment vertical="center"/>
    </xf>
    <xf numFmtId="183" fontId="9" fillId="0" borderId="18" xfId="0" applyNumberFormat="1" applyFont="1" applyFill="1" applyBorder="1" applyAlignment="1">
      <alignment horizontal="right" vertical="center"/>
    </xf>
    <xf numFmtId="178" fontId="9" fillId="0" borderId="17" xfId="0" applyNumberFormat="1" applyFont="1" applyFill="1" applyBorder="1">
      <alignment vertical="center"/>
    </xf>
    <xf numFmtId="0" fontId="0" fillId="0" borderId="19" xfId="0" applyFont="1" applyFill="1" applyBorder="1">
      <alignment vertical="center"/>
    </xf>
    <xf numFmtId="176" fontId="0" fillId="0" borderId="0" xfId="0" applyNumberFormat="1" applyFont="1" applyFill="1">
      <alignment vertical="center"/>
    </xf>
    <xf numFmtId="178" fontId="0" fillId="0" borderId="0" xfId="0" applyNumberFormat="1" applyFont="1" applyFill="1">
      <alignment vertical="center"/>
    </xf>
    <xf numFmtId="183" fontId="0" fillId="0" borderId="0" xfId="0" applyNumberFormat="1" applyFont="1" applyFill="1">
      <alignment vertical="center"/>
    </xf>
    <xf numFmtId="178" fontId="0" fillId="0" borderId="0" xfId="0" applyNumberFormat="1" applyFill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workbookViewId="0">
      <selection activeCell="C2" sqref="C1:E1048576"/>
    </sheetView>
  </sheetViews>
  <sheetFormatPr defaultRowHeight="13.5"/>
  <cols>
    <col min="1" max="1" width="31.5" bestFit="1" customWidth="1"/>
    <col min="2" max="3" width="11.5" bestFit="1" customWidth="1"/>
    <col min="5" max="5" width="11.5" bestFit="1" customWidth="1"/>
    <col min="6" max="6" width="12.75" bestFit="1" customWidth="1"/>
    <col min="7" max="7" width="10.5" bestFit="1" customWidth="1"/>
    <col min="8" max="8" width="10.125" bestFit="1" customWidth="1"/>
    <col min="9" max="10" width="11.5" bestFit="1" customWidth="1"/>
    <col min="11" max="11" width="10.125" bestFit="1" customWidth="1"/>
    <col min="12" max="12" width="85.875" bestFit="1" customWidth="1"/>
  </cols>
  <sheetData>
    <row r="1" spans="1:12" ht="25.5">
      <c r="A1" s="145" t="s">
        <v>0</v>
      </c>
      <c r="B1" s="145"/>
      <c r="C1" s="146"/>
      <c r="D1" s="146"/>
      <c r="E1" s="146"/>
      <c r="F1" s="146"/>
      <c r="G1" s="146"/>
      <c r="H1" s="146"/>
      <c r="I1" s="146"/>
      <c r="J1" s="145"/>
      <c r="K1" s="145"/>
      <c r="L1" s="145"/>
    </row>
    <row r="2" spans="1:12" ht="19.5" thickBot="1">
      <c r="A2" s="1">
        <v>44408</v>
      </c>
      <c r="B2" s="2"/>
      <c r="C2" s="3"/>
      <c r="D2" s="3"/>
      <c r="E2" s="4"/>
      <c r="F2" s="4"/>
      <c r="G2" s="5"/>
      <c r="H2" s="5"/>
      <c r="I2" s="4"/>
      <c r="J2" s="6"/>
      <c r="K2" s="7"/>
      <c r="L2" s="8" t="s">
        <v>1</v>
      </c>
    </row>
    <row r="3" spans="1:12" ht="14.25">
      <c r="A3" s="9"/>
      <c r="B3" s="10" t="s">
        <v>2</v>
      </c>
      <c r="C3" s="11" t="s">
        <v>3</v>
      </c>
      <c r="D3" s="12" t="s">
        <v>4</v>
      </c>
      <c r="E3" s="13" t="s">
        <v>5</v>
      </c>
      <c r="F3" s="13" t="s">
        <v>6</v>
      </c>
      <c r="G3" s="12" t="s">
        <v>6</v>
      </c>
      <c r="H3" s="12" t="s">
        <v>7</v>
      </c>
      <c r="I3" s="13" t="s">
        <v>5</v>
      </c>
      <c r="J3" s="14" t="s">
        <v>6</v>
      </c>
      <c r="K3" s="15" t="s">
        <v>6</v>
      </c>
      <c r="L3" s="16"/>
    </row>
    <row r="4" spans="1:12" ht="14.25">
      <c r="A4" s="17" t="s">
        <v>8</v>
      </c>
      <c r="B4" s="18" t="s">
        <v>9</v>
      </c>
      <c r="C4" s="19" t="s">
        <v>10</v>
      </c>
      <c r="D4" s="20" t="s">
        <v>11</v>
      </c>
      <c r="E4" s="21" t="s">
        <v>12</v>
      </c>
      <c r="F4" s="21" t="s">
        <v>13</v>
      </c>
      <c r="G4" s="20" t="s">
        <v>13</v>
      </c>
      <c r="H4" s="20" t="s">
        <v>10</v>
      </c>
      <c r="I4" s="21" t="s">
        <v>14</v>
      </c>
      <c r="J4" s="22" t="s">
        <v>15</v>
      </c>
      <c r="K4" s="23" t="s">
        <v>15</v>
      </c>
      <c r="L4" s="24" t="s">
        <v>16</v>
      </c>
    </row>
    <row r="5" spans="1:12" ht="14.25">
      <c r="A5" s="25"/>
      <c r="B5" s="26" t="s">
        <v>49</v>
      </c>
      <c r="C5" s="27" t="s">
        <v>17</v>
      </c>
      <c r="D5" s="28" t="s">
        <v>18</v>
      </c>
      <c r="E5" s="29" t="s">
        <v>10</v>
      </c>
      <c r="F5" s="29" t="s">
        <v>19</v>
      </c>
      <c r="G5" s="28" t="s">
        <v>20</v>
      </c>
      <c r="H5" s="28" t="s">
        <v>17</v>
      </c>
      <c r="I5" s="29" t="s">
        <v>10</v>
      </c>
      <c r="J5" s="30" t="s">
        <v>19</v>
      </c>
      <c r="K5" s="31" t="s">
        <v>20</v>
      </c>
      <c r="L5" s="32"/>
    </row>
    <row r="6" spans="1:12">
      <c r="A6" s="33" t="s">
        <v>21</v>
      </c>
      <c r="B6" s="34">
        <v>51911</v>
      </c>
      <c r="C6" s="35">
        <v>40654</v>
      </c>
      <c r="D6" s="36">
        <f>C6/B6*100</f>
        <v>78.314808036832275</v>
      </c>
      <c r="E6" s="35">
        <v>35586</v>
      </c>
      <c r="F6" s="37">
        <f>C6-E6</f>
        <v>5068</v>
      </c>
      <c r="G6" s="38">
        <f t="shared" ref="G6:G21" si="0">F6/E6*100</f>
        <v>14.241555667959311</v>
      </c>
      <c r="H6" s="35">
        <v>4639</v>
      </c>
      <c r="I6" s="35">
        <v>3736</v>
      </c>
      <c r="J6" s="39">
        <f>H6-I6</f>
        <v>903</v>
      </c>
      <c r="K6" s="40">
        <f>J6/I6*100</f>
        <v>24.170235546038544</v>
      </c>
      <c r="L6" s="41"/>
    </row>
    <row r="7" spans="1:12">
      <c r="A7" s="33" t="s">
        <v>22</v>
      </c>
      <c r="B7" s="34"/>
      <c r="C7" s="35">
        <v>123</v>
      </c>
      <c r="D7" s="36"/>
      <c r="E7" s="35">
        <v>2</v>
      </c>
      <c r="F7" s="37">
        <f t="shared" ref="F7:F27" si="1">C7-E7</f>
        <v>121</v>
      </c>
      <c r="G7" s="38">
        <f t="shared" si="0"/>
        <v>6050</v>
      </c>
      <c r="H7" s="35"/>
      <c r="I7" s="35"/>
      <c r="J7" s="39"/>
      <c r="K7" s="40"/>
      <c r="L7" s="42"/>
    </row>
    <row r="8" spans="1:12">
      <c r="A8" s="33" t="s">
        <v>23</v>
      </c>
      <c r="B8" s="34">
        <v>45818</v>
      </c>
      <c r="C8" s="35">
        <v>34216</v>
      </c>
      <c r="D8" s="36">
        <f>C8/B8*100</f>
        <v>74.678074119341744</v>
      </c>
      <c r="E8" s="35">
        <v>23870</v>
      </c>
      <c r="F8" s="37">
        <f t="shared" si="1"/>
        <v>10346</v>
      </c>
      <c r="G8" s="38">
        <f t="shared" si="0"/>
        <v>43.343108504398828</v>
      </c>
      <c r="H8" s="35">
        <v>5126</v>
      </c>
      <c r="I8" s="35">
        <v>3930</v>
      </c>
      <c r="J8" s="39">
        <f t="shared" ref="J8:J15" si="2">H8-I8</f>
        <v>1196</v>
      </c>
      <c r="K8" s="40">
        <f t="shared" ref="K8:K15" si="3">J8/I8*100</f>
        <v>30.432569974554706</v>
      </c>
      <c r="L8" s="42"/>
    </row>
    <row r="9" spans="1:12">
      <c r="A9" s="33" t="s">
        <v>24</v>
      </c>
      <c r="B9" s="34">
        <v>208849</v>
      </c>
      <c r="C9" s="35">
        <v>159286</v>
      </c>
      <c r="D9" s="36">
        <f>C9/B9*100</f>
        <v>76.268500208284451</v>
      </c>
      <c r="E9" s="35">
        <v>155444</v>
      </c>
      <c r="F9" s="37">
        <f t="shared" si="1"/>
        <v>3842</v>
      </c>
      <c r="G9" s="38">
        <f t="shared" si="0"/>
        <v>2.471629654409305</v>
      </c>
      <c r="H9" s="35">
        <v>7182</v>
      </c>
      <c r="I9" s="35">
        <v>17558</v>
      </c>
      <c r="J9" s="39">
        <f t="shared" si="2"/>
        <v>-10376</v>
      </c>
      <c r="K9" s="40">
        <f t="shared" si="3"/>
        <v>-59.095568971409037</v>
      </c>
      <c r="L9" s="43"/>
    </row>
    <row r="10" spans="1:12" ht="18.600000000000001" customHeight="1">
      <c r="A10" s="33" t="s">
        <v>25</v>
      </c>
      <c r="B10" s="34">
        <v>2354</v>
      </c>
      <c r="C10" s="35">
        <v>7368</v>
      </c>
      <c r="D10" s="36">
        <f>C10/B10*100</f>
        <v>312.99915038232797</v>
      </c>
      <c r="E10" s="35">
        <v>5700</v>
      </c>
      <c r="F10" s="37">
        <f t="shared" si="1"/>
        <v>1668</v>
      </c>
      <c r="G10" s="38">
        <f t="shared" si="0"/>
        <v>29.263157894736842</v>
      </c>
      <c r="H10" s="35">
        <v>1016</v>
      </c>
      <c r="I10" s="37">
        <v>5424</v>
      </c>
      <c r="J10" s="39">
        <f t="shared" si="2"/>
        <v>-4408</v>
      </c>
      <c r="K10" s="40">
        <f t="shared" si="3"/>
        <v>-81.268436578171091</v>
      </c>
      <c r="L10" s="44" t="s">
        <v>50</v>
      </c>
    </row>
    <row r="11" spans="1:12">
      <c r="A11" s="33" t="s">
        <v>26</v>
      </c>
      <c r="B11" s="34">
        <v>14952</v>
      </c>
      <c r="C11" s="35">
        <v>14778</v>
      </c>
      <c r="D11" s="36">
        <f>C11/B11*100</f>
        <v>98.836276083467084</v>
      </c>
      <c r="E11" s="35">
        <v>14349</v>
      </c>
      <c r="F11" s="37">
        <f t="shared" si="1"/>
        <v>429</v>
      </c>
      <c r="G11" s="38">
        <f t="shared" si="0"/>
        <v>2.9897553836504285</v>
      </c>
      <c r="H11" s="35">
        <v>3352</v>
      </c>
      <c r="I11" s="35">
        <v>2928</v>
      </c>
      <c r="J11" s="39">
        <f t="shared" si="2"/>
        <v>424</v>
      </c>
      <c r="K11" s="40">
        <f t="shared" si="3"/>
        <v>14.480874316939889</v>
      </c>
      <c r="L11" s="42"/>
    </row>
    <row r="12" spans="1:12">
      <c r="A12" s="33" t="s">
        <v>27</v>
      </c>
      <c r="B12" s="34">
        <v>121267</v>
      </c>
      <c r="C12" s="35">
        <v>76189</v>
      </c>
      <c r="D12" s="36">
        <f>C12/B12*100</f>
        <v>62.827479858494058</v>
      </c>
      <c r="E12" s="35">
        <v>88243</v>
      </c>
      <c r="F12" s="37">
        <f t="shared" si="1"/>
        <v>-12054</v>
      </c>
      <c r="G12" s="38">
        <f t="shared" si="0"/>
        <v>-13.660007026053059</v>
      </c>
      <c r="H12" s="35">
        <v>7092</v>
      </c>
      <c r="I12" s="35">
        <v>42204</v>
      </c>
      <c r="J12" s="39">
        <f t="shared" si="2"/>
        <v>-35112</v>
      </c>
      <c r="K12" s="40">
        <f t="shared" si="3"/>
        <v>-83.1959056013648</v>
      </c>
      <c r="L12" s="42"/>
    </row>
    <row r="13" spans="1:12">
      <c r="A13" s="33" t="s">
        <v>28</v>
      </c>
      <c r="B13" s="34">
        <v>160629</v>
      </c>
      <c r="C13" s="35">
        <v>109894</v>
      </c>
      <c r="D13" s="36">
        <f>C13/B13*100</f>
        <v>68.41479433975185</v>
      </c>
      <c r="E13" s="35">
        <v>109006</v>
      </c>
      <c r="F13" s="37">
        <f t="shared" si="1"/>
        <v>888</v>
      </c>
      <c r="G13" s="38">
        <f t="shared" si="0"/>
        <v>0.81463405684090784</v>
      </c>
      <c r="H13" s="35">
        <v>3566</v>
      </c>
      <c r="I13" s="35">
        <v>3448</v>
      </c>
      <c r="J13" s="39">
        <f t="shared" si="2"/>
        <v>118</v>
      </c>
      <c r="K13" s="40">
        <f t="shared" si="3"/>
        <v>3.4222737819025526</v>
      </c>
      <c r="L13" s="42"/>
    </row>
    <row r="14" spans="1:12">
      <c r="A14" s="45" t="s">
        <v>29</v>
      </c>
      <c r="B14" s="34">
        <v>6363</v>
      </c>
      <c r="C14" s="35">
        <v>2969</v>
      </c>
      <c r="D14" s="36">
        <f>C14/B14*100</f>
        <v>46.660380323746658</v>
      </c>
      <c r="E14" s="35">
        <v>5420</v>
      </c>
      <c r="F14" s="37">
        <f t="shared" si="1"/>
        <v>-2451</v>
      </c>
      <c r="G14" s="38">
        <f t="shared" si="0"/>
        <v>-45.221402214022142</v>
      </c>
      <c r="H14" s="35">
        <v>460</v>
      </c>
      <c r="I14" s="37">
        <v>450</v>
      </c>
      <c r="J14" s="39">
        <f t="shared" si="2"/>
        <v>10</v>
      </c>
      <c r="K14" s="40">
        <f t="shared" si="3"/>
        <v>2.2222222222222223</v>
      </c>
      <c r="L14" s="46"/>
    </row>
    <row r="15" spans="1:12">
      <c r="A15" s="33" t="s">
        <v>30</v>
      </c>
      <c r="B15" s="34">
        <v>33031</v>
      </c>
      <c r="C15" s="35">
        <v>17047</v>
      </c>
      <c r="D15" s="36">
        <f>C15/B15*100</f>
        <v>51.609094486997066</v>
      </c>
      <c r="E15" s="35">
        <v>21031</v>
      </c>
      <c r="F15" s="37">
        <f t="shared" si="1"/>
        <v>-3984</v>
      </c>
      <c r="G15" s="38">
        <f t="shared" si="0"/>
        <v>-18.943464409680946</v>
      </c>
      <c r="H15" s="35">
        <v>1631</v>
      </c>
      <c r="I15" s="35">
        <v>2698</v>
      </c>
      <c r="J15" s="39">
        <f t="shared" si="2"/>
        <v>-1067</v>
      </c>
      <c r="K15" s="40">
        <f t="shared" si="3"/>
        <v>-39.547813194959232</v>
      </c>
      <c r="L15" s="47"/>
    </row>
    <row r="16" spans="1:12">
      <c r="A16" s="33" t="s">
        <v>31</v>
      </c>
      <c r="B16" s="34">
        <v>136048</v>
      </c>
      <c r="C16" s="35">
        <v>75649</v>
      </c>
      <c r="D16" s="36">
        <f>C16/B16*100</f>
        <v>55.604639538986248</v>
      </c>
      <c r="E16" s="35">
        <v>64392</v>
      </c>
      <c r="F16" s="37">
        <f t="shared" si="1"/>
        <v>11257</v>
      </c>
      <c r="G16" s="38">
        <f t="shared" si="0"/>
        <v>17.481985339793763</v>
      </c>
      <c r="H16" s="35">
        <v>6400</v>
      </c>
      <c r="I16" s="35">
        <v>7190</v>
      </c>
      <c r="J16" s="39">
        <f>H16-I16</f>
        <v>-790</v>
      </c>
      <c r="K16" s="40">
        <f>J16/I16*100</f>
        <v>-10.987482614742698</v>
      </c>
      <c r="L16" s="42"/>
    </row>
    <row r="17" spans="1:12">
      <c r="A17" s="33" t="s">
        <v>32</v>
      </c>
      <c r="B17" s="34">
        <v>36907</v>
      </c>
      <c r="C17" s="35">
        <v>15922</v>
      </c>
      <c r="D17" s="36">
        <f>C17/B17*100</f>
        <v>43.140867586094778</v>
      </c>
      <c r="E17" s="35">
        <v>27117</v>
      </c>
      <c r="F17" s="37">
        <f t="shared" si="1"/>
        <v>-11195</v>
      </c>
      <c r="G17" s="38">
        <f t="shared" si="0"/>
        <v>-41.284065346461631</v>
      </c>
      <c r="H17" s="35">
        <v>856</v>
      </c>
      <c r="I17" s="35">
        <v>2173</v>
      </c>
      <c r="J17" s="39">
        <f>H17-I17</f>
        <v>-1317</v>
      </c>
      <c r="K17" s="40">
        <f>J17/I17*100</f>
        <v>-60.607455131155085</v>
      </c>
      <c r="L17" s="47"/>
    </row>
    <row r="18" spans="1:12">
      <c r="A18" s="33" t="s">
        <v>33</v>
      </c>
      <c r="B18" s="34">
        <v>430</v>
      </c>
      <c r="C18" s="35">
        <v>359</v>
      </c>
      <c r="D18" s="36">
        <f>C18/B18*100</f>
        <v>83.488372093023258</v>
      </c>
      <c r="E18" s="35">
        <v>366</v>
      </c>
      <c r="F18" s="37">
        <f t="shared" si="1"/>
        <v>-7</v>
      </c>
      <c r="G18" s="38">
        <f t="shared" si="0"/>
        <v>-1.9125683060109291</v>
      </c>
      <c r="H18" s="35">
        <v>18</v>
      </c>
      <c r="I18" s="35">
        <v>102</v>
      </c>
      <c r="J18" s="39">
        <f>H18-I18</f>
        <v>-84</v>
      </c>
      <c r="K18" s="40">
        <f>J18/I18*100</f>
        <v>-82.35294117647058</v>
      </c>
      <c r="L18" s="42"/>
    </row>
    <row r="19" spans="1:12">
      <c r="A19" s="33" t="s">
        <v>34</v>
      </c>
      <c r="B19" s="34">
        <v>796</v>
      </c>
      <c r="C19" s="35">
        <v>830</v>
      </c>
      <c r="D19" s="36">
        <f>C19/B19*100</f>
        <v>104.27135678391959</v>
      </c>
      <c r="E19" s="35">
        <v>418</v>
      </c>
      <c r="F19" s="37">
        <f t="shared" si="1"/>
        <v>412</v>
      </c>
      <c r="G19" s="38">
        <f t="shared" si="0"/>
        <v>98.564593301435409</v>
      </c>
      <c r="H19" s="35">
        <v>56</v>
      </c>
      <c r="I19" s="35">
        <v>33</v>
      </c>
      <c r="J19" s="39">
        <f>H19-I19</f>
        <v>23</v>
      </c>
      <c r="K19" s="40">
        <f>J19/I19*100</f>
        <v>69.696969696969703</v>
      </c>
      <c r="L19" s="42"/>
    </row>
    <row r="20" spans="1:12">
      <c r="A20" s="45" t="s">
        <v>35</v>
      </c>
      <c r="B20" s="34">
        <v>185</v>
      </c>
      <c r="C20" s="35"/>
      <c r="D20" s="36"/>
      <c r="E20" s="35"/>
      <c r="F20" s="37"/>
      <c r="G20" s="38"/>
      <c r="H20" s="35"/>
      <c r="I20" s="35"/>
      <c r="J20" s="39"/>
      <c r="K20" s="40"/>
      <c r="L20" s="48"/>
    </row>
    <row r="21" spans="1:12">
      <c r="A21" s="33" t="s">
        <v>36</v>
      </c>
      <c r="B21" s="34">
        <v>6653</v>
      </c>
      <c r="C21" s="35">
        <v>5618</v>
      </c>
      <c r="D21" s="36">
        <f>C21/B21*100</f>
        <v>84.443108372162939</v>
      </c>
      <c r="E21" s="35">
        <v>5567</v>
      </c>
      <c r="F21" s="37">
        <f t="shared" si="1"/>
        <v>51</v>
      </c>
      <c r="G21" s="38">
        <f t="shared" si="0"/>
        <v>0.91611280761631042</v>
      </c>
      <c r="H21" s="35">
        <v>448</v>
      </c>
      <c r="I21" s="35">
        <v>611</v>
      </c>
      <c r="J21" s="39">
        <f t="shared" ref="J21:J31" si="4">H21-I21</f>
        <v>-163</v>
      </c>
      <c r="K21" s="40">
        <f>J21/I21*100</f>
        <v>-26.677577741407525</v>
      </c>
      <c r="L21" s="42"/>
    </row>
    <row r="22" spans="1:12">
      <c r="A22" s="33" t="s">
        <v>37</v>
      </c>
      <c r="B22" s="34">
        <v>15011</v>
      </c>
      <c r="C22" s="35">
        <v>6366</v>
      </c>
      <c r="D22" s="36">
        <f>C22/B22*100</f>
        <v>42.408900139897412</v>
      </c>
      <c r="E22" s="35">
        <v>5200</v>
      </c>
      <c r="F22" s="37">
        <f t="shared" si="1"/>
        <v>1166</v>
      </c>
      <c r="G22" s="38">
        <f>F22/E22*100</f>
        <v>22.423076923076923</v>
      </c>
      <c r="H22" s="35">
        <v>1007</v>
      </c>
      <c r="I22" s="37">
        <v>850</v>
      </c>
      <c r="J22" s="39">
        <f t="shared" si="4"/>
        <v>157</v>
      </c>
      <c r="K22" s="40">
        <f>J22/I22*100</f>
        <v>18.470588235294116</v>
      </c>
      <c r="L22" s="47"/>
    </row>
    <row r="23" spans="1:12">
      <c r="A23" s="33" t="s">
        <v>38</v>
      </c>
      <c r="B23" s="34">
        <v>4882</v>
      </c>
      <c r="C23" s="35">
        <v>613</v>
      </c>
      <c r="D23" s="36">
        <f>C23/B23*100</f>
        <v>12.556329373207703</v>
      </c>
      <c r="E23" s="35">
        <v>2222</v>
      </c>
      <c r="F23" s="37">
        <f t="shared" si="1"/>
        <v>-1609</v>
      </c>
      <c r="G23" s="38">
        <f>F23/E23*100</f>
        <v>-72.412241224122411</v>
      </c>
      <c r="H23" s="35"/>
      <c r="I23" s="35">
        <v>96</v>
      </c>
      <c r="J23" s="39">
        <f t="shared" si="4"/>
        <v>-96</v>
      </c>
      <c r="K23" s="40">
        <f>J23/I23*100</f>
        <v>-100</v>
      </c>
      <c r="L23" s="42"/>
    </row>
    <row r="24" spans="1:12">
      <c r="A24" s="45" t="s">
        <v>39</v>
      </c>
      <c r="B24" s="34">
        <v>3504</v>
      </c>
      <c r="C24" s="35">
        <v>2037</v>
      </c>
      <c r="D24" s="36">
        <f>C24/B24*100</f>
        <v>58.13356164383562</v>
      </c>
      <c r="E24" s="35">
        <v>2567</v>
      </c>
      <c r="F24" s="37">
        <f t="shared" si="1"/>
        <v>-530</v>
      </c>
      <c r="G24" s="38">
        <f t="shared" ref="G24:G30" si="5">F24/E24*100</f>
        <v>-20.646669263731983</v>
      </c>
      <c r="H24" s="35">
        <v>190</v>
      </c>
      <c r="I24" s="35">
        <v>380</v>
      </c>
      <c r="J24" s="39">
        <f t="shared" si="4"/>
        <v>-190</v>
      </c>
      <c r="K24" s="40">
        <f>J24/I24*100</f>
        <v>-50</v>
      </c>
      <c r="L24" s="48"/>
    </row>
    <row r="25" spans="1:12">
      <c r="A25" s="45" t="s">
        <v>40</v>
      </c>
      <c r="B25" s="34">
        <v>1600</v>
      </c>
      <c r="C25" s="35">
        <v>1070</v>
      </c>
      <c r="D25" s="36">
        <f>C25/B25*100</f>
        <v>66.875</v>
      </c>
      <c r="E25" s="35">
        <v>872</v>
      </c>
      <c r="F25" s="37">
        <f t="shared" si="1"/>
        <v>198</v>
      </c>
      <c r="G25" s="38">
        <f t="shared" si="5"/>
        <v>22.706422018348622</v>
      </c>
      <c r="H25" s="35">
        <v>130</v>
      </c>
      <c r="I25" s="35">
        <v>131</v>
      </c>
      <c r="J25" s="39">
        <f t="shared" si="4"/>
        <v>-1</v>
      </c>
      <c r="K25" s="40">
        <f>J25/I25*100</f>
        <v>-0.76335877862595414</v>
      </c>
      <c r="L25" s="48"/>
    </row>
    <row r="26" spans="1:12">
      <c r="A26" s="45" t="s">
        <v>41</v>
      </c>
      <c r="B26" s="34"/>
      <c r="C26" s="35"/>
      <c r="D26" s="36"/>
      <c r="E26" s="35">
        <v>16</v>
      </c>
      <c r="F26" s="37">
        <f t="shared" si="1"/>
        <v>-16</v>
      </c>
      <c r="G26" s="38">
        <f t="shared" si="5"/>
        <v>-100</v>
      </c>
      <c r="H26" s="35"/>
      <c r="I26" s="35"/>
      <c r="J26" s="39"/>
      <c r="K26" s="40"/>
      <c r="L26" s="48"/>
    </row>
    <row r="27" spans="1:12">
      <c r="A27" s="33" t="s">
        <v>42</v>
      </c>
      <c r="B27" s="34">
        <v>42880</v>
      </c>
      <c r="C27" s="35">
        <v>1587</v>
      </c>
      <c r="D27" s="36">
        <f>C27/B27*100</f>
        <v>3.701026119402985</v>
      </c>
      <c r="E27" s="35">
        <v>2465</v>
      </c>
      <c r="F27" s="37">
        <f t="shared" si="1"/>
        <v>-878</v>
      </c>
      <c r="G27" s="38">
        <f t="shared" si="5"/>
        <v>-35.61866125760649</v>
      </c>
      <c r="H27" s="37">
        <v>189</v>
      </c>
      <c r="I27" s="37">
        <v>-482</v>
      </c>
      <c r="J27" s="39">
        <f t="shared" si="4"/>
        <v>671</v>
      </c>
      <c r="K27" s="40">
        <f t="shared" ref="K27:K32" si="6">J27/I27*100</f>
        <v>-139.21161825726139</v>
      </c>
      <c r="L27" s="42"/>
    </row>
    <row r="28" spans="1:12" ht="14.25">
      <c r="A28" s="49" t="s">
        <v>43</v>
      </c>
      <c r="B28" s="50">
        <f>SUM(B6:B27)</f>
        <v>894070</v>
      </c>
      <c r="C28" s="51">
        <f>SUM(C6:C27)</f>
        <v>572575</v>
      </c>
      <c r="D28" s="52">
        <f>C28/B28*100</f>
        <v>64.041406153880558</v>
      </c>
      <c r="E28" s="53">
        <f>SUM(E6:E27)</f>
        <v>569853</v>
      </c>
      <c r="F28" s="51">
        <f>C28-E28</f>
        <v>2722</v>
      </c>
      <c r="G28" s="54">
        <f t="shared" si="5"/>
        <v>0.47766704746662736</v>
      </c>
      <c r="H28" s="51">
        <f>SUM(H6:H27)</f>
        <v>43358</v>
      </c>
      <c r="I28" s="51">
        <f>SUM(I6:I27)</f>
        <v>93460</v>
      </c>
      <c r="J28" s="55">
        <f t="shared" si="4"/>
        <v>-50102</v>
      </c>
      <c r="K28" s="56">
        <f t="shared" si="6"/>
        <v>-53.607960624866259</v>
      </c>
      <c r="L28" s="57"/>
    </row>
    <row r="29" spans="1:12" ht="14.25">
      <c r="A29" s="58" t="s">
        <v>44</v>
      </c>
      <c r="B29" s="50">
        <v>81007</v>
      </c>
      <c r="C29" s="51">
        <v>56454</v>
      </c>
      <c r="D29" s="52">
        <f>C29/B29*100</f>
        <v>69.690273680052343</v>
      </c>
      <c r="E29" s="53">
        <v>204853</v>
      </c>
      <c r="F29" s="51">
        <f>C29-E29</f>
        <v>-148399</v>
      </c>
      <c r="G29" s="54">
        <f t="shared" si="5"/>
        <v>-72.441702098578006</v>
      </c>
      <c r="H29" s="51">
        <v>1284</v>
      </c>
      <c r="I29" s="51">
        <v>16212</v>
      </c>
      <c r="J29" s="55">
        <f t="shared" si="4"/>
        <v>-14928</v>
      </c>
      <c r="K29" s="56">
        <f t="shared" si="6"/>
        <v>-92.079940784603991</v>
      </c>
      <c r="L29" s="59"/>
    </row>
    <row r="30" spans="1:12" ht="14.25">
      <c r="A30" s="60" t="s">
        <v>45</v>
      </c>
      <c r="B30" s="50">
        <v>500</v>
      </c>
      <c r="C30" s="61">
        <v>224</v>
      </c>
      <c r="D30" s="52">
        <f>C30/B30*100</f>
        <v>44.800000000000004</v>
      </c>
      <c r="E30" s="61">
        <v>145</v>
      </c>
      <c r="F30" s="51">
        <f>C30-E30</f>
        <v>79</v>
      </c>
      <c r="G30" s="54">
        <f t="shared" si="5"/>
        <v>54.482758620689651</v>
      </c>
      <c r="H30" s="62">
        <v>20</v>
      </c>
      <c r="I30" s="62">
        <v>16</v>
      </c>
      <c r="J30" s="55">
        <f t="shared" si="4"/>
        <v>4</v>
      </c>
      <c r="K30" s="56">
        <f t="shared" si="6"/>
        <v>25</v>
      </c>
      <c r="L30" s="63"/>
    </row>
    <row r="31" spans="1:12" ht="14.25">
      <c r="A31" s="60" t="s">
        <v>46</v>
      </c>
      <c r="B31" s="34"/>
      <c r="C31" s="61">
        <v>6310</v>
      </c>
      <c r="D31" s="36"/>
      <c r="E31" s="61">
        <v>1002</v>
      </c>
      <c r="F31" s="51"/>
      <c r="G31" s="54"/>
      <c r="H31" s="62">
        <v>6310</v>
      </c>
      <c r="I31" s="62"/>
      <c r="J31" s="55">
        <f t="shared" si="4"/>
        <v>6310</v>
      </c>
      <c r="K31" s="56"/>
      <c r="L31" s="63"/>
    </row>
    <row r="32" spans="1:12" ht="15" thickBot="1">
      <c r="A32" s="64" t="s">
        <v>47</v>
      </c>
      <c r="B32" s="65">
        <f>B28+B29+B30</f>
        <v>975577</v>
      </c>
      <c r="C32" s="66">
        <f>C28+C29+C30+C31</f>
        <v>635563</v>
      </c>
      <c r="D32" s="67">
        <f>C32/B32*100</f>
        <v>65.147394823781212</v>
      </c>
      <c r="E32" s="68">
        <f>E28+E29+E30+E31</f>
        <v>775853</v>
      </c>
      <c r="F32" s="68">
        <f>C32-E32</f>
        <v>-140290</v>
      </c>
      <c r="G32" s="69">
        <f>F32/E32*100</f>
        <v>-18.082033581103637</v>
      </c>
      <c r="H32" s="68">
        <f>H28+H29+H30+H31</f>
        <v>50972</v>
      </c>
      <c r="I32" s="70">
        <f>I28+I29+I30+I31</f>
        <v>109688</v>
      </c>
      <c r="J32" s="71">
        <f>H32-I32</f>
        <v>-58716</v>
      </c>
      <c r="K32" s="72">
        <f t="shared" si="6"/>
        <v>-53.530012398803883</v>
      </c>
      <c r="L32" s="73"/>
    </row>
  </sheetData>
  <mergeCells count="1">
    <mergeCell ref="A1:L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L44"/>
  <sheetViews>
    <sheetView workbookViewId="0">
      <selection activeCell="B37" sqref="B37"/>
    </sheetView>
  </sheetViews>
  <sheetFormatPr defaultRowHeight="13.5"/>
  <cols>
    <col min="1" max="1" width="40.25" style="75" bestFit="1" customWidth="1"/>
    <col min="2" max="2" width="11.5" style="75" bestFit="1" customWidth="1"/>
    <col min="3" max="3" width="11.5" style="127" bestFit="1" customWidth="1"/>
    <col min="4" max="4" width="9.375" style="141" bestFit="1" customWidth="1"/>
    <col min="5" max="5" width="11.5" style="127" bestFit="1" customWidth="1"/>
    <col min="6" max="6" width="10.125" style="127" bestFit="1" customWidth="1"/>
    <col min="7" max="7" width="10.5" style="127" bestFit="1" customWidth="1"/>
    <col min="8" max="8" width="10.125" style="142" bestFit="1" customWidth="1"/>
    <col min="9" max="9" width="8.875" style="143"/>
    <col min="10" max="10" width="10.125" style="75" bestFit="1" customWidth="1"/>
    <col min="11" max="11" width="10.5" style="75" bestFit="1" customWidth="1"/>
    <col min="12" max="12" width="38" style="75" bestFit="1" customWidth="1"/>
    <col min="13" max="21" width="8.875" style="74"/>
    <col min="22" max="194" width="8.875" style="75"/>
  </cols>
  <sheetData>
    <row r="1" spans="1:21" ht="25.5">
      <c r="A1" s="147" t="s">
        <v>51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</row>
    <row r="2" spans="1:21" ht="19.5" thickBot="1">
      <c r="A2" s="76">
        <v>44408</v>
      </c>
      <c r="B2" s="76"/>
      <c r="C2" s="77"/>
      <c r="D2" s="78"/>
      <c r="E2" s="77"/>
      <c r="F2" s="77"/>
      <c r="G2" s="77"/>
      <c r="H2" s="79"/>
      <c r="I2" s="80"/>
      <c r="J2" s="81"/>
      <c r="K2" s="82"/>
      <c r="L2" s="83" t="s">
        <v>52</v>
      </c>
    </row>
    <row r="3" spans="1:21" s="90" customFormat="1" ht="15.75">
      <c r="A3" s="84"/>
      <c r="B3" s="12" t="s">
        <v>53</v>
      </c>
      <c r="C3" s="85" t="s">
        <v>54</v>
      </c>
      <c r="D3" s="86" t="s">
        <v>55</v>
      </c>
      <c r="E3" s="85" t="s">
        <v>56</v>
      </c>
      <c r="F3" s="85" t="s">
        <v>6</v>
      </c>
      <c r="G3" s="85" t="s">
        <v>6</v>
      </c>
      <c r="H3" s="87" t="s">
        <v>57</v>
      </c>
      <c r="I3" s="88" t="s">
        <v>56</v>
      </c>
      <c r="J3" s="12" t="s">
        <v>6</v>
      </c>
      <c r="K3" s="12" t="s">
        <v>6</v>
      </c>
      <c r="L3" s="89"/>
      <c r="M3" s="74"/>
      <c r="N3" s="74"/>
      <c r="O3" s="74"/>
      <c r="P3" s="74"/>
      <c r="Q3" s="74"/>
      <c r="R3" s="74"/>
      <c r="S3" s="74"/>
    </row>
    <row r="4" spans="1:21" s="74" customFormat="1" ht="15.75">
      <c r="A4" s="91" t="s">
        <v>58</v>
      </c>
      <c r="B4" s="20" t="s">
        <v>48</v>
      </c>
      <c r="C4" s="92" t="s">
        <v>59</v>
      </c>
      <c r="D4" s="93" t="s">
        <v>60</v>
      </c>
      <c r="E4" s="92" t="s">
        <v>61</v>
      </c>
      <c r="F4" s="92" t="s">
        <v>13</v>
      </c>
      <c r="G4" s="92" t="s">
        <v>13</v>
      </c>
      <c r="H4" s="94" t="s">
        <v>59</v>
      </c>
      <c r="I4" s="95" t="s">
        <v>62</v>
      </c>
      <c r="J4" s="20" t="s">
        <v>15</v>
      </c>
      <c r="K4" s="20" t="s">
        <v>15</v>
      </c>
      <c r="L4" s="96" t="s">
        <v>16</v>
      </c>
    </row>
    <row r="5" spans="1:21" s="103" customFormat="1" ht="15.75">
      <c r="A5" s="97"/>
      <c r="B5" s="98" t="s">
        <v>63</v>
      </c>
      <c r="C5" s="98" t="s">
        <v>17</v>
      </c>
      <c r="D5" s="99" t="s">
        <v>18</v>
      </c>
      <c r="E5" s="98" t="s">
        <v>59</v>
      </c>
      <c r="F5" s="98" t="s">
        <v>19</v>
      </c>
      <c r="G5" s="98" t="s">
        <v>20</v>
      </c>
      <c r="H5" s="100" t="s">
        <v>17</v>
      </c>
      <c r="I5" s="101" t="s">
        <v>59</v>
      </c>
      <c r="J5" s="28" t="s">
        <v>19</v>
      </c>
      <c r="K5" s="28" t="s">
        <v>20</v>
      </c>
      <c r="L5" s="102"/>
      <c r="M5" s="74"/>
      <c r="N5" s="74"/>
      <c r="O5" s="74"/>
      <c r="P5" s="74"/>
      <c r="Q5" s="74"/>
      <c r="R5" s="74"/>
      <c r="S5" s="74"/>
    </row>
    <row r="6" spans="1:21" s="112" customFormat="1" ht="14.25">
      <c r="A6" s="104" t="s">
        <v>64</v>
      </c>
      <c r="B6" s="105">
        <f>SUM(B7:B20)</f>
        <v>54350</v>
      </c>
      <c r="C6" s="105">
        <f>SUM(C7:C20)</f>
        <v>33672</v>
      </c>
      <c r="D6" s="106">
        <f>C6/B6*100</f>
        <v>61.954001839926399</v>
      </c>
      <c r="E6" s="105">
        <f>SUM(E7:E20)</f>
        <v>27736</v>
      </c>
      <c r="F6" s="107">
        <f>C6-E6</f>
        <v>5936</v>
      </c>
      <c r="G6" s="108">
        <f>F6/E6*100</f>
        <v>21.40178828958754</v>
      </c>
      <c r="H6" s="105">
        <f>SUM(H7:H20)</f>
        <v>4396</v>
      </c>
      <c r="I6" s="109">
        <f>SUM(I7:I20)</f>
        <v>3694</v>
      </c>
      <c r="J6" s="107">
        <f>H6-I6</f>
        <v>702</v>
      </c>
      <c r="K6" s="108">
        <f>J6/I6*100</f>
        <v>19.003789929615593</v>
      </c>
      <c r="L6" s="110"/>
      <c r="M6" s="111"/>
      <c r="N6" s="111"/>
      <c r="O6" s="111"/>
      <c r="P6" s="111"/>
      <c r="Q6" s="111"/>
    </row>
    <row r="7" spans="1:21" ht="14.25">
      <c r="A7" s="113" t="s">
        <v>65</v>
      </c>
      <c r="B7" s="114">
        <v>14350</v>
      </c>
      <c r="C7" s="115">
        <v>8419</v>
      </c>
      <c r="D7" s="116">
        <f t="shared" ref="D7:D28" si="0">C7/B7*100</f>
        <v>58.668989547038329</v>
      </c>
      <c r="E7" s="115">
        <v>7612</v>
      </c>
      <c r="F7" s="117">
        <f>C7-E7</f>
        <v>807</v>
      </c>
      <c r="G7" s="118">
        <f t="shared" ref="G7:G28" si="1">F7/E7*100</f>
        <v>10.601681555438782</v>
      </c>
      <c r="H7" s="115">
        <v>1363</v>
      </c>
      <c r="I7" s="119">
        <v>1388</v>
      </c>
      <c r="J7" s="117">
        <f>H7-I7</f>
        <v>-25</v>
      </c>
      <c r="K7" s="118">
        <f t="shared" ref="K7:K19" si="2">J7/I7*100</f>
        <v>-1.8011527377521614</v>
      </c>
      <c r="L7" s="110"/>
      <c r="R7" s="75"/>
      <c r="S7" s="75"/>
      <c r="T7" s="75"/>
      <c r="U7" s="75"/>
    </row>
    <row r="8" spans="1:21" ht="14.25">
      <c r="A8" s="113" t="s">
        <v>66</v>
      </c>
      <c r="B8" s="114">
        <v>3415</v>
      </c>
      <c r="C8" s="115">
        <v>5400</v>
      </c>
      <c r="D8" s="116">
        <f t="shared" si="0"/>
        <v>158.12591508052708</v>
      </c>
      <c r="E8" s="115">
        <v>2341</v>
      </c>
      <c r="F8" s="117">
        <f t="shared" ref="F8:F20" si="3">C8-E8</f>
        <v>3059</v>
      </c>
      <c r="G8" s="118">
        <f t="shared" si="1"/>
        <v>130.67065356685177</v>
      </c>
      <c r="H8" s="115">
        <v>749</v>
      </c>
      <c r="I8" s="119">
        <v>510</v>
      </c>
      <c r="J8" s="117">
        <f t="shared" ref="J8:J19" si="4">H8-I8</f>
        <v>239</v>
      </c>
      <c r="K8" s="118">
        <f t="shared" si="2"/>
        <v>46.862745098039213</v>
      </c>
      <c r="L8" s="110"/>
      <c r="R8" s="75"/>
      <c r="S8" s="75"/>
      <c r="T8" s="75"/>
      <c r="U8" s="75"/>
    </row>
    <row r="9" spans="1:21" ht="14.25">
      <c r="A9" s="113" t="s">
        <v>67</v>
      </c>
      <c r="B9" s="114">
        <v>1380</v>
      </c>
      <c r="C9" s="115">
        <v>706</v>
      </c>
      <c r="D9" s="116">
        <f t="shared" si="0"/>
        <v>51.159420289855071</v>
      </c>
      <c r="E9" s="115">
        <v>722</v>
      </c>
      <c r="F9" s="117">
        <f t="shared" si="3"/>
        <v>-16</v>
      </c>
      <c r="G9" s="118">
        <f t="shared" si="1"/>
        <v>-2.21606648199446</v>
      </c>
      <c r="H9" s="115">
        <v>85</v>
      </c>
      <c r="I9" s="119">
        <v>74</v>
      </c>
      <c r="J9" s="117">
        <f t="shared" si="4"/>
        <v>11</v>
      </c>
      <c r="K9" s="118">
        <f t="shared" si="2"/>
        <v>14.864864864864865</v>
      </c>
      <c r="L9" s="110"/>
      <c r="R9" s="75"/>
      <c r="S9" s="75"/>
      <c r="T9" s="75"/>
      <c r="U9" s="75"/>
    </row>
    <row r="10" spans="1:21" ht="14.25">
      <c r="A10" s="113" t="s">
        <v>68</v>
      </c>
      <c r="B10" s="114">
        <v>30</v>
      </c>
      <c r="C10" s="115">
        <v>619</v>
      </c>
      <c r="D10" s="116">
        <f t="shared" si="0"/>
        <v>2063.3333333333335</v>
      </c>
      <c r="E10" s="115">
        <v>24</v>
      </c>
      <c r="F10" s="117">
        <f t="shared" si="3"/>
        <v>595</v>
      </c>
      <c r="G10" s="118">
        <f t="shared" si="1"/>
        <v>2479.166666666667</v>
      </c>
      <c r="H10" s="115">
        <v>4</v>
      </c>
      <c r="I10" s="119">
        <v>5</v>
      </c>
      <c r="J10" s="117">
        <f t="shared" si="4"/>
        <v>-1</v>
      </c>
      <c r="K10" s="118">
        <f t="shared" si="2"/>
        <v>-20</v>
      </c>
      <c r="L10" s="110"/>
      <c r="R10" s="75"/>
      <c r="S10" s="75"/>
      <c r="T10" s="75"/>
      <c r="U10" s="75"/>
    </row>
    <row r="11" spans="1:21" ht="14.25">
      <c r="A11" s="113" t="s">
        <v>69</v>
      </c>
      <c r="B11" s="114">
        <v>5180</v>
      </c>
      <c r="C11" s="115">
        <v>2999</v>
      </c>
      <c r="D11" s="116">
        <f t="shared" si="0"/>
        <v>57.895752895752892</v>
      </c>
      <c r="E11" s="115">
        <v>2524</v>
      </c>
      <c r="F11" s="117">
        <f t="shared" si="3"/>
        <v>475</v>
      </c>
      <c r="G11" s="118">
        <f t="shared" si="1"/>
        <v>18.819334389857371</v>
      </c>
      <c r="H11" s="115">
        <v>462</v>
      </c>
      <c r="I11" s="119">
        <v>462</v>
      </c>
      <c r="J11" s="117">
        <f t="shared" si="4"/>
        <v>0</v>
      </c>
      <c r="K11" s="118">
        <f t="shared" si="2"/>
        <v>0</v>
      </c>
      <c r="L11" s="110"/>
      <c r="R11" s="75"/>
      <c r="S11" s="75"/>
      <c r="T11" s="75"/>
      <c r="U11" s="75"/>
    </row>
    <row r="12" spans="1:21" ht="14.25">
      <c r="A12" s="113" t="s">
        <v>70</v>
      </c>
      <c r="B12" s="114">
        <v>2880</v>
      </c>
      <c r="C12" s="115">
        <v>223</v>
      </c>
      <c r="D12" s="116">
        <f t="shared" si="0"/>
        <v>7.7430555555555554</v>
      </c>
      <c r="E12" s="115">
        <v>673</v>
      </c>
      <c r="F12" s="117">
        <f t="shared" si="3"/>
        <v>-450</v>
      </c>
      <c r="G12" s="118">
        <f t="shared" si="1"/>
        <v>-66.864784546805339</v>
      </c>
      <c r="H12" s="115">
        <v>10</v>
      </c>
      <c r="I12" s="119">
        <v>19</v>
      </c>
      <c r="J12" s="117">
        <f t="shared" si="4"/>
        <v>-9</v>
      </c>
      <c r="K12" s="118">
        <f t="shared" si="2"/>
        <v>-47.368421052631575</v>
      </c>
      <c r="L12" s="110"/>
      <c r="R12" s="75"/>
      <c r="S12" s="75"/>
      <c r="T12" s="75"/>
      <c r="U12" s="75"/>
    </row>
    <row r="13" spans="1:21" ht="14.25">
      <c r="A13" s="120" t="s">
        <v>71</v>
      </c>
      <c r="B13" s="114">
        <v>1835</v>
      </c>
      <c r="C13" s="115">
        <v>929</v>
      </c>
      <c r="D13" s="116">
        <f t="shared" si="0"/>
        <v>50.62670299727521</v>
      </c>
      <c r="E13" s="115">
        <v>1271</v>
      </c>
      <c r="F13" s="117">
        <f t="shared" si="3"/>
        <v>-342</v>
      </c>
      <c r="G13" s="118">
        <f t="shared" si="1"/>
        <v>-26.907946498819829</v>
      </c>
      <c r="H13" s="115">
        <v>143</v>
      </c>
      <c r="I13" s="119">
        <v>86</v>
      </c>
      <c r="J13" s="117">
        <f t="shared" si="4"/>
        <v>57</v>
      </c>
      <c r="K13" s="118">
        <f t="shared" si="2"/>
        <v>66.279069767441854</v>
      </c>
      <c r="L13" s="110"/>
      <c r="R13" s="75"/>
      <c r="S13" s="75"/>
      <c r="T13" s="75"/>
      <c r="U13" s="75"/>
    </row>
    <row r="14" spans="1:21" ht="14.25">
      <c r="A14" s="120" t="s">
        <v>72</v>
      </c>
      <c r="B14" s="114">
        <v>2205</v>
      </c>
      <c r="C14" s="115">
        <v>194</v>
      </c>
      <c r="D14" s="116">
        <f t="shared" si="0"/>
        <v>8.7981859410430836</v>
      </c>
      <c r="E14" s="115">
        <v>407</v>
      </c>
      <c r="F14" s="117">
        <f t="shared" si="3"/>
        <v>-213</v>
      </c>
      <c r="G14" s="118">
        <f t="shared" si="1"/>
        <v>-52.334152334152343</v>
      </c>
      <c r="H14" s="115">
        <v>2</v>
      </c>
      <c r="I14" s="119">
        <v>26</v>
      </c>
      <c r="J14" s="117">
        <f t="shared" si="4"/>
        <v>-24</v>
      </c>
      <c r="K14" s="118">
        <f t="shared" si="2"/>
        <v>-92.307692307692307</v>
      </c>
      <c r="L14" s="110"/>
      <c r="R14" s="75"/>
      <c r="S14" s="75"/>
      <c r="T14" s="75"/>
      <c r="U14" s="75"/>
    </row>
    <row r="15" spans="1:21" ht="14.25">
      <c r="A15" s="113" t="s">
        <v>73</v>
      </c>
      <c r="B15" s="114">
        <v>5280</v>
      </c>
      <c r="C15" s="115">
        <v>3165</v>
      </c>
      <c r="D15" s="116">
        <f t="shared" si="0"/>
        <v>59.94318181818182</v>
      </c>
      <c r="E15" s="115">
        <v>2111</v>
      </c>
      <c r="F15" s="117">
        <f t="shared" si="3"/>
        <v>1054</v>
      </c>
      <c r="G15" s="118">
        <f t="shared" si="1"/>
        <v>49.928943628612032</v>
      </c>
      <c r="H15" s="115">
        <v>233</v>
      </c>
      <c r="I15" s="119">
        <v>404</v>
      </c>
      <c r="J15" s="117">
        <f t="shared" si="4"/>
        <v>-171</v>
      </c>
      <c r="K15" s="118">
        <f t="shared" si="2"/>
        <v>-42.326732673267323</v>
      </c>
      <c r="L15" s="110"/>
      <c r="R15" s="75"/>
      <c r="S15" s="75"/>
      <c r="T15" s="75"/>
      <c r="U15" s="75"/>
    </row>
    <row r="16" spans="1:21" ht="14.25">
      <c r="A16" s="121" t="s">
        <v>74</v>
      </c>
      <c r="B16" s="114">
        <v>1755</v>
      </c>
      <c r="C16" s="115">
        <v>847</v>
      </c>
      <c r="D16" s="116">
        <f t="shared" si="0"/>
        <v>48.262108262108264</v>
      </c>
      <c r="E16" s="115">
        <v>750</v>
      </c>
      <c r="F16" s="117">
        <f t="shared" si="3"/>
        <v>97</v>
      </c>
      <c r="G16" s="118">
        <f t="shared" si="1"/>
        <v>12.933333333333334</v>
      </c>
      <c r="H16" s="115">
        <v>118</v>
      </c>
      <c r="I16" s="119">
        <v>77</v>
      </c>
      <c r="J16" s="117">
        <f t="shared" si="4"/>
        <v>41</v>
      </c>
      <c r="K16" s="118">
        <f t="shared" si="2"/>
        <v>53.246753246753244</v>
      </c>
      <c r="L16" s="110"/>
      <c r="R16" s="75"/>
      <c r="S16" s="75"/>
      <c r="T16" s="75"/>
      <c r="U16" s="75"/>
    </row>
    <row r="17" spans="1:21" ht="14.25">
      <c r="A17" s="121" t="s">
        <v>75</v>
      </c>
      <c r="B17" s="114">
        <v>120</v>
      </c>
      <c r="C17" s="115">
        <v>101</v>
      </c>
      <c r="D17" s="116">
        <f t="shared" si="0"/>
        <v>84.166666666666671</v>
      </c>
      <c r="E17" s="122">
        <v>71</v>
      </c>
      <c r="F17" s="117">
        <f t="shared" si="3"/>
        <v>30</v>
      </c>
      <c r="G17" s="118">
        <f t="shared" si="1"/>
        <v>42.25352112676056</v>
      </c>
      <c r="H17" s="115">
        <v>37</v>
      </c>
      <c r="I17" s="123">
        <v>24</v>
      </c>
      <c r="J17" s="117">
        <f t="shared" si="4"/>
        <v>13</v>
      </c>
      <c r="K17" s="118">
        <f t="shared" si="2"/>
        <v>54.166666666666664</v>
      </c>
      <c r="L17" s="110"/>
      <c r="R17" s="75"/>
      <c r="S17" s="75"/>
      <c r="T17" s="75"/>
      <c r="U17" s="75"/>
    </row>
    <row r="18" spans="1:21" ht="14.25">
      <c r="A18" s="113" t="s">
        <v>76</v>
      </c>
      <c r="B18" s="114">
        <v>8040</v>
      </c>
      <c r="C18" s="115">
        <v>3136</v>
      </c>
      <c r="D18" s="116">
        <f t="shared" si="0"/>
        <v>39.004975124378113</v>
      </c>
      <c r="E18" s="115">
        <v>4856</v>
      </c>
      <c r="F18" s="117">
        <f t="shared" si="3"/>
        <v>-1720</v>
      </c>
      <c r="G18" s="118">
        <f t="shared" si="1"/>
        <v>-35.420098846787482</v>
      </c>
      <c r="H18" s="115">
        <v>29</v>
      </c>
      <c r="I18" s="119"/>
      <c r="J18" s="117">
        <f t="shared" si="4"/>
        <v>29</v>
      </c>
      <c r="K18" s="118"/>
      <c r="L18" s="110"/>
      <c r="R18" s="75"/>
      <c r="S18" s="75"/>
      <c r="T18" s="75"/>
      <c r="U18" s="75"/>
    </row>
    <row r="19" spans="1:21" ht="14.25">
      <c r="A19" s="113" t="s">
        <v>77</v>
      </c>
      <c r="B19" s="114">
        <v>7865</v>
      </c>
      <c r="C19" s="115">
        <v>6933</v>
      </c>
      <c r="D19" s="116">
        <f t="shared" si="0"/>
        <v>88.150031786395417</v>
      </c>
      <c r="E19" s="115">
        <v>4365</v>
      </c>
      <c r="F19" s="117">
        <f t="shared" si="3"/>
        <v>2568</v>
      </c>
      <c r="G19" s="118">
        <f t="shared" si="1"/>
        <v>58.831615120274918</v>
      </c>
      <c r="H19" s="115">
        <v>1161</v>
      </c>
      <c r="I19" s="119">
        <v>619</v>
      </c>
      <c r="J19" s="117">
        <f t="shared" si="4"/>
        <v>542</v>
      </c>
      <c r="K19" s="118">
        <f t="shared" si="2"/>
        <v>87.560581583198712</v>
      </c>
      <c r="L19" s="110"/>
      <c r="R19" s="75"/>
      <c r="S19" s="75"/>
      <c r="T19" s="75"/>
      <c r="U19" s="75"/>
    </row>
    <row r="20" spans="1:21" ht="14.25">
      <c r="A20" s="120" t="s">
        <v>78</v>
      </c>
      <c r="B20" s="114">
        <v>15</v>
      </c>
      <c r="C20" s="115">
        <v>1</v>
      </c>
      <c r="D20" s="116">
        <f t="shared" si="0"/>
        <v>6.666666666666667</v>
      </c>
      <c r="E20" s="115">
        <v>9</v>
      </c>
      <c r="F20" s="117">
        <f t="shared" si="3"/>
        <v>-8</v>
      </c>
      <c r="G20" s="118">
        <f t="shared" si="1"/>
        <v>-88.888888888888886</v>
      </c>
      <c r="H20" s="115"/>
      <c r="I20" s="119"/>
      <c r="J20" s="117"/>
      <c r="K20" s="118"/>
      <c r="L20" s="110"/>
      <c r="R20" s="75"/>
      <c r="S20" s="75"/>
      <c r="T20" s="75"/>
      <c r="U20" s="75"/>
    </row>
    <row r="21" spans="1:21" s="112" customFormat="1" ht="14.25">
      <c r="A21" s="124" t="s">
        <v>79</v>
      </c>
      <c r="B21" s="125">
        <f>B22+B23+B24+B25+B27+B28+B26+B29</f>
        <v>39385</v>
      </c>
      <c r="C21" s="125">
        <f>SUM(C22:C29)</f>
        <v>27198</v>
      </c>
      <c r="D21" s="106">
        <f t="shared" si="0"/>
        <v>69.056747492700268</v>
      </c>
      <c r="E21" s="125">
        <f>E22+E23+E24+E25+E26+E27+E28+E29</f>
        <v>20382</v>
      </c>
      <c r="F21" s="107">
        <f>C21-E21</f>
        <v>6816</v>
      </c>
      <c r="G21" s="108">
        <f t="shared" si="1"/>
        <v>33.44127171033265</v>
      </c>
      <c r="H21" s="125">
        <f>H22+H23+H24+H25+H26+H27+H28+H29</f>
        <v>675</v>
      </c>
      <c r="I21" s="126">
        <f>I22+I23+I24+I25+I26+I27+I28+I29</f>
        <v>2308</v>
      </c>
      <c r="J21" s="107">
        <f>H21-I21</f>
        <v>-1633</v>
      </c>
      <c r="K21" s="108">
        <f>J21/I21*100</f>
        <v>-70.753899480069322</v>
      </c>
      <c r="L21" s="110"/>
      <c r="M21" s="111"/>
      <c r="N21" s="111"/>
      <c r="O21" s="111"/>
      <c r="P21" s="111"/>
      <c r="Q21" s="111"/>
    </row>
    <row r="22" spans="1:21" s="127" customFormat="1" ht="14.25">
      <c r="A22" s="113" t="s">
        <v>80</v>
      </c>
      <c r="B22" s="115">
        <v>10440</v>
      </c>
      <c r="C22" s="115">
        <v>4532</v>
      </c>
      <c r="D22" s="116">
        <f t="shared" si="0"/>
        <v>43.409961685823752</v>
      </c>
      <c r="E22" s="115">
        <v>3054</v>
      </c>
      <c r="F22" s="117">
        <f t="shared" ref="F22:F28" si="5">C22-E22</f>
        <v>1478</v>
      </c>
      <c r="G22" s="118">
        <f t="shared" si="1"/>
        <v>48.395546823837584</v>
      </c>
      <c r="H22" s="115">
        <v>342</v>
      </c>
      <c r="I22" s="119">
        <v>300</v>
      </c>
      <c r="J22" s="117">
        <f>H22-I22</f>
        <v>42</v>
      </c>
      <c r="K22" s="118">
        <f t="shared" ref="K22:K34" si="6">J22/I22*100</f>
        <v>14.000000000000002</v>
      </c>
      <c r="L22" s="110"/>
      <c r="M22" s="77"/>
      <c r="N22" s="77"/>
      <c r="O22" s="77"/>
      <c r="P22" s="77"/>
      <c r="Q22" s="77"/>
    </row>
    <row r="23" spans="1:21" s="127" customFormat="1" ht="14.25">
      <c r="A23" s="113" t="s">
        <v>81</v>
      </c>
      <c r="B23" s="115">
        <v>10855</v>
      </c>
      <c r="C23" s="115">
        <v>9742</v>
      </c>
      <c r="D23" s="116">
        <f t="shared" si="0"/>
        <v>89.746660525103636</v>
      </c>
      <c r="E23" s="115">
        <v>4133</v>
      </c>
      <c r="F23" s="117">
        <f t="shared" si="5"/>
        <v>5609</v>
      </c>
      <c r="G23" s="118">
        <f t="shared" si="1"/>
        <v>135.71255746431163</v>
      </c>
      <c r="H23" s="115">
        <v>257</v>
      </c>
      <c r="I23" s="119">
        <v>316</v>
      </c>
      <c r="J23" s="117">
        <f t="shared" ref="J23:J28" si="7">H23-I23</f>
        <v>-59</v>
      </c>
      <c r="K23" s="118">
        <f t="shared" si="6"/>
        <v>-18.670886075949365</v>
      </c>
      <c r="L23" s="110"/>
      <c r="M23" s="77"/>
      <c r="N23" s="77"/>
      <c r="O23" s="77"/>
      <c r="P23" s="77"/>
      <c r="Q23" s="77"/>
    </row>
    <row r="24" spans="1:21" s="127" customFormat="1" ht="14.25">
      <c r="A24" s="113" t="s">
        <v>82</v>
      </c>
      <c r="B24" s="115">
        <v>3550</v>
      </c>
      <c r="C24" s="115">
        <v>1804</v>
      </c>
      <c r="D24" s="116">
        <f t="shared" si="0"/>
        <v>50.816901408450697</v>
      </c>
      <c r="E24" s="115">
        <v>2552</v>
      </c>
      <c r="F24" s="117">
        <f t="shared" si="5"/>
        <v>-748</v>
      </c>
      <c r="G24" s="118">
        <f t="shared" si="1"/>
        <v>-29.310344827586203</v>
      </c>
      <c r="H24" s="115"/>
      <c r="I24" s="119">
        <v>389</v>
      </c>
      <c r="J24" s="117">
        <f t="shared" si="7"/>
        <v>-389</v>
      </c>
      <c r="K24" s="118">
        <f t="shared" si="6"/>
        <v>-100</v>
      </c>
      <c r="L24" s="110"/>
      <c r="M24" s="77"/>
      <c r="N24" s="77"/>
      <c r="O24" s="77"/>
      <c r="P24" s="77"/>
      <c r="Q24" s="77"/>
    </row>
    <row r="25" spans="1:21" s="127" customFormat="1" ht="14.25">
      <c r="A25" s="113" t="s">
        <v>83</v>
      </c>
      <c r="B25" s="128">
        <v>5945</v>
      </c>
      <c r="C25" s="128">
        <v>7028</v>
      </c>
      <c r="D25" s="116">
        <f t="shared" si="0"/>
        <v>118.21698906644238</v>
      </c>
      <c r="E25" s="128">
        <v>3162</v>
      </c>
      <c r="F25" s="117">
        <f t="shared" si="5"/>
        <v>3866</v>
      </c>
      <c r="G25" s="118">
        <f t="shared" si="1"/>
        <v>122.26438962681847</v>
      </c>
      <c r="H25" s="128">
        <v>271</v>
      </c>
      <c r="I25" s="119">
        <v>70</v>
      </c>
      <c r="J25" s="117">
        <f t="shared" si="7"/>
        <v>201</v>
      </c>
      <c r="K25" s="118">
        <f t="shared" si="6"/>
        <v>287.14285714285717</v>
      </c>
      <c r="L25" s="110"/>
      <c r="M25" s="77"/>
      <c r="N25" s="77"/>
      <c r="O25" s="77"/>
      <c r="P25" s="77"/>
      <c r="Q25" s="77"/>
    </row>
    <row r="26" spans="1:21" s="127" customFormat="1" ht="14.25">
      <c r="A26" s="113" t="s">
        <v>84</v>
      </c>
      <c r="B26" s="128">
        <v>150</v>
      </c>
      <c r="C26" s="128">
        <v>290</v>
      </c>
      <c r="D26" s="116">
        <f t="shared" si="0"/>
        <v>193.33333333333334</v>
      </c>
      <c r="E26" s="128">
        <v>77</v>
      </c>
      <c r="F26" s="117">
        <f t="shared" si="5"/>
        <v>213</v>
      </c>
      <c r="G26" s="118">
        <f t="shared" si="1"/>
        <v>276.62337662337666</v>
      </c>
      <c r="H26" s="128"/>
      <c r="I26" s="119"/>
      <c r="J26" s="117"/>
      <c r="K26" s="118"/>
      <c r="L26" s="110"/>
      <c r="M26" s="77"/>
      <c r="N26" s="77"/>
      <c r="O26" s="77"/>
      <c r="P26" s="77"/>
      <c r="Q26" s="77"/>
    </row>
    <row r="27" spans="1:21" s="127" customFormat="1" ht="14.25">
      <c r="A27" s="113" t="s">
        <v>85</v>
      </c>
      <c r="B27" s="128">
        <v>7540</v>
      </c>
      <c r="C27" s="128">
        <v>2535</v>
      </c>
      <c r="D27" s="116">
        <f t="shared" si="0"/>
        <v>33.620689655172413</v>
      </c>
      <c r="E27" s="128">
        <v>5912</v>
      </c>
      <c r="F27" s="117">
        <f t="shared" si="5"/>
        <v>-3377</v>
      </c>
      <c r="G27" s="118">
        <f t="shared" si="1"/>
        <v>-57.1211096075778</v>
      </c>
      <c r="H27" s="128">
        <v>30</v>
      </c>
      <c r="I27" s="119">
        <v>1000</v>
      </c>
      <c r="J27" s="117">
        <f t="shared" si="7"/>
        <v>-970</v>
      </c>
      <c r="K27" s="118">
        <f t="shared" si="6"/>
        <v>-97</v>
      </c>
      <c r="L27" s="110"/>
      <c r="M27" s="77"/>
      <c r="N27" s="77"/>
      <c r="O27" s="77"/>
      <c r="P27" s="77"/>
      <c r="Q27" s="77"/>
    </row>
    <row r="28" spans="1:21" s="127" customFormat="1" ht="14.25">
      <c r="A28" s="113" t="s">
        <v>86</v>
      </c>
      <c r="B28" s="115">
        <v>900</v>
      </c>
      <c r="C28" s="115">
        <v>1267</v>
      </c>
      <c r="D28" s="116">
        <f t="shared" si="0"/>
        <v>140.77777777777777</v>
      </c>
      <c r="E28" s="115">
        <v>1492</v>
      </c>
      <c r="F28" s="117">
        <f t="shared" si="5"/>
        <v>-225</v>
      </c>
      <c r="G28" s="118">
        <f t="shared" si="1"/>
        <v>-15.080428954423592</v>
      </c>
      <c r="H28" s="128">
        <v>-225</v>
      </c>
      <c r="I28" s="119">
        <v>233</v>
      </c>
      <c r="J28" s="117">
        <f t="shared" si="7"/>
        <v>-458</v>
      </c>
      <c r="K28" s="118">
        <f t="shared" si="6"/>
        <v>-196.56652360515022</v>
      </c>
      <c r="L28" s="110"/>
      <c r="M28" s="77"/>
      <c r="N28" s="77"/>
      <c r="O28" s="77"/>
      <c r="P28" s="77"/>
      <c r="Q28" s="77"/>
    </row>
    <row r="29" spans="1:21" s="127" customFormat="1" ht="14.25">
      <c r="A29" s="113" t="s">
        <v>87</v>
      </c>
      <c r="B29" s="115">
        <v>5</v>
      </c>
      <c r="C29" s="115"/>
      <c r="D29" s="116"/>
      <c r="E29" s="115"/>
      <c r="F29" s="117"/>
      <c r="G29" s="118"/>
      <c r="H29" s="115"/>
      <c r="I29" s="119"/>
      <c r="J29" s="117"/>
      <c r="K29" s="118"/>
      <c r="L29" s="110"/>
      <c r="M29" s="77"/>
      <c r="N29" s="77"/>
      <c r="O29" s="77"/>
      <c r="P29" s="77"/>
      <c r="Q29" s="77"/>
    </row>
    <row r="30" spans="1:21" s="111" customFormat="1" ht="14.25">
      <c r="A30" s="129" t="s">
        <v>88</v>
      </c>
      <c r="B30" s="125">
        <f>B6+B21</f>
        <v>93735</v>
      </c>
      <c r="C30" s="125">
        <f>C6+C21</f>
        <v>60870</v>
      </c>
      <c r="D30" s="106">
        <f>C30/B30*100</f>
        <v>64.93839014242279</v>
      </c>
      <c r="E30" s="130">
        <f>E6+E21</f>
        <v>48118</v>
      </c>
      <c r="F30" s="107">
        <f>C30-E30</f>
        <v>12752</v>
      </c>
      <c r="G30" s="108">
        <f>F30/E30*100</f>
        <v>26.501517103786526</v>
      </c>
      <c r="H30" s="125">
        <f>H6+H21</f>
        <v>5071</v>
      </c>
      <c r="I30" s="126">
        <f>I6+I21</f>
        <v>6002</v>
      </c>
      <c r="J30" s="107">
        <f>H30-I30</f>
        <v>-931</v>
      </c>
      <c r="K30" s="108">
        <f t="shared" si="6"/>
        <v>-15.511496167944019</v>
      </c>
      <c r="L30" s="110"/>
    </row>
    <row r="31" spans="1:21" ht="14.25">
      <c r="A31" s="129" t="s">
        <v>89</v>
      </c>
      <c r="B31" s="125">
        <v>165400</v>
      </c>
      <c r="C31" s="125">
        <v>76651</v>
      </c>
      <c r="D31" s="106">
        <f>C31/B31*100</f>
        <v>46.342805320435311</v>
      </c>
      <c r="E31" s="125">
        <v>66315</v>
      </c>
      <c r="F31" s="107">
        <f>C31-E31</f>
        <v>10336</v>
      </c>
      <c r="G31" s="108">
        <f>F31/E31*100</f>
        <v>15.586217296237653</v>
      </c>
      <c r="H31" s="131">
        <v>10448</v>
      </c>
      <c r="I31" s="126">
        <v>5542</v>
      </c>
      <c r="J31" s="107">
        <f>H31-I31</f>
        <v>4906</v>
      </c>
      <c r="K31" s="108">
        <f t="shared" si="6"/>
        <v>88.523998556477807</v>
      </c>
      <c r="L31" s="110"/>
      <c r="R31" s="75"/>
      <c r="S31" s="75"/>
      <c r="T31" s="75"/>
      <c r="U31" s="75"/>
    </row>
    <row r="32" spans="1:21" ht="14.25">
      <c r="A32" s="132" t="s">
        <v>90</v>
      </c>
      <c r="B32" s="115">
        <v>155789</v>
      </c>
      <c r="C32" s="115">
        <v>73214</v>
      </c>
      <c r="D32" s="116">
        <f>C32/B32*100</f>
        <v>46.995615865048244</v>
      </c>
      <c r="E32" s="115">
        <v>58867</v>
      </c>
      <c r="F32" s="117">
        <f>C32-E32</f>
        <v>14347</v>
      </c>
      <c r="G32" s="118">
        <f>F32/E32*100</f>
        <v>24.371889173900488</v>
      </c>
      <c r="H32" s="128">
        <v>10322</v>
      </c>
      <c r="I32" s="119">
        <v>755</v>
      </c>
      <c r="J32" s="117">
        <f>H32-I32</f>
        <v>9567</v>
      </c>
      <c r="K32" s="118">
        <f t="shared" si="6"/>
        <v>1267.1523178807947</v>
      </c>
      <c r="L32" s="110"/>
      <c r="R32" s="75"/>
      <c r="S32" s="75"/>
      <c r="T32" s="75"/>
      <c r="U32" s="75"/>
    </row>
    <row r="33" spans="1:21" s="112" customFormat="1" ht="14.25">
      <c r="A33" s="129" t="s">
        <v>91</v>
      </c>
      <c r="B33" s="125">
        <v>500</v>
      </c>
      <c r="C33" s="125"/>
      <c r="D33" s="106"/>
      <c r="E33" s="130"/>
      <c r="F33" s="107"/>
      <c r="G33" s="108"/>
      <c r="H33" s="125"/>
      <c r="I33" s="126"/>
      <c r="J33" s="117"/>
      <c r="K33" s="118"/>
      <c r="L33" s="110"/>
      <c r="M33" s="111"/>
      <c r="N33" s="111"/>
      <c r="O33" s="111"/>
      <c r="P33" s="111"/>
      <c r="Q33" s="111"/>
    </row>
    <row r="34" spans="1:21" ht="15" thickBot="1">
      <c r="A34" s="133" t="s">
        <v>92</v>
      </c>
      <c r="B34" s="134">
        <f>B30+B31+B33</f>
        <v>259635</v>
      </c>
      <c r="C34" s="134">
        <f>C30+C31+C33</f>
        <v>137521</v>
      </c>
      <c r="D34" s="135">
        <f>C34/B34*100</f>
        <v>52.96704989697075</v>
      </c>
      <c r="E34" s="134">
        <f>E30+E31+E33</f>
        <v>114433</v>
      </c>
      <c r="F34" s="136">
        <f>C34-E34</f>
        <v>23088</v>
      </c>
      <c r="G34" s="137">
        <f>F34/E34*100</f>
        <v>20.175998182342507</v>
      </c>
      <c r="H34" s="134">
        <f>H30+H31+H33</f>
        <v>15519</v>
      </c>
      <c r="I34" s="138">
        <f>I30+I31+I33</f>
        <v>11544</v>
      </c>
      <c r="J34" s="139">
        <f>H34-I34</f>
        <v>3975</v>
      </c>
      <c r="K34" s="137">
        <f t="shared" si="6"/>
        <v>34.433471933471935</v>
      </c>
      <c r="L34" s="140"/>
      <c r="R34" s="75"/>
      <c r="S34" s="75"/>
      <c r="T34" s="75"/>
      <c r="U34" s="75"/>
    </row>
    <row r="35" spans="1:21">
      <c r="L35" s="75" t="s">
        <v>93</v>
      </c>
    </row>
    <row r="44" spans="1:21">
      <c r="H44" s="144" t="s">
        <v>94</v>
      </c>
    </row>
  </sheetData>
  <mergeCells count="1">
    <mergeCell ref="A1:L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支出</vt:lpstr>
      <vt:lpstr>收入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2021-08-26T02:41:53Z</dcterms:modified>
</cp:coreProperties>
</file>