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3年6月" sheetId="4" r:id="rId1"/>
  </sheets>
  <calcPr calcId="144525" iterate="1"/>
</workbook>
</file>

<file path=xl/calcChain.xml><?xml version="1.0" encoding="utf-8"?>
<calcChain xmlns="http://schemas.openxmlformats.org/spreadsheetml/2006/main">
  <c r="J33" i="4" l="1"/>
  <c r="K33" i="4" s="1"/>
  <c r="F33" i="4"/>
  <c r="G33" i="4" s="1"/>
  <c r="D33" i="4"/>
  <c r="J32" i="4"/>
  <c r="K32" i="4" s="1"/>
  <c r="F32" i="4"/>
  <c r="G32" i="4" s="1"/>
  <c r="D32" i="4"/>
  <c r="J31" i="4"/>
  <c r="K31" i="4" s="1"/>
  <c r="F31" i="4"/>
  <c r="G31" i="4" s="1"/>
  <c r="D31" i="4"/>
  <c r="J29" i="4"/>
  <c r="F29" i="4"/>
  <c r="J28" i="4"/>
  <c r="K28" i="4" s="1"/>
  <c r="G28" i="4"/>
  <c r="F28" i="4"/>
  <c r="D28" i="4"/>
  <c r="J27" i="4"/>
  <c r="K27" i="4" s="1"/>
  <c r="F27" i="4"/>
  <c r="G27" i="4" s="1"/>
  <c r="D27" i="4"/>
  <c r="J26" i="4"/>
  <c r="F26" i="4"/>
  <c r="G26" i="4" s="1"/>
  <c r="D26" i="4"/>
  <c r="J25" i="4"/>
  <c r="K25" i="4" s="1"/>
  <c r="G25" i="4"/>
  <c r="F25" i="4"/>
  <c r="D25" i="4"/>
  <c r="J24" i="4"/>
  <c r="K24" i="4" s="1"/>
  <c r="F24" i="4"/>
  <c r="G24" i="4" s="1"/>
  <c r="D24" i="4"/>
  <c r="J23" i="4"/>
  <c r="K23" i="4" s="1"/>
  <c r="G23" i="4"/>
  <c r="F23" i="4"/>
  <c r="D23" i="4"/>
  <c r="H21" i="4"/>
  <c r="J21" i="4" s="1"/>
  <c r="K21" i="4" s="1"/>
  <c r="F22" i="4"/>
  <c r="G22" i="4" s="1"/>
  <c r="D22" i="4"/>
  <c r="I21" i="4"/>
  <c r="E21" i="4"/>
  <c r="C21" i="4"/>
  <c r="F21" i="4" s="1"/>
  <c r="G21" i="4" s="1"/>
  <c r="B21" i="4"/>
  <c r="J20" i="4"/>
  <c r="F20" i="4"/>
  <c r="D20" i="4"/>
  <c r="J19" i="4"/>
  <c r="K19" i="4" s="1"/>
  <c r="F19" i="4"/>
  <c r="G19" i="4" s="1"/>
  <c r="D19" i="4"/>
  <c r="J18" i="4"/>
  <c r="F18" i="4"/>
  <c r="G18" i="4" s="1"/>
  <c r="D18" i="4"/>
  <c r="J17" i="4"/>
  <c r="F17" i="4"/>
  <c r="G17" i="4" s="1"/>
  <c r="D17" i="4"/>
  <c r="J16" i="4"/>
  <c r="K16" i="4" s="1"/>
  <c r="G16" i="4"/>
  <c r="F16" i="4"/>
  <c r="D16" i="4"/>
  <c r="J15" i="4"/>
  <c r="K15" i="4" s="1"/>
  <c r="F15" i="4"/>
  <c r="G15" i="4" s="1"/>
  <c r="D15" i="4"/>
  <c r="J14" i="4"/>
  <c r="K14" i="4" s="1"/>
  <c r="G14" i="4"/>
  <c r="F14" i="4"/>
  <c r="D14" i="4"/>
  <c r="J13" i="4"/>
  <c r="K13" i="4" s="1"/>
  <c r="F13" i="4"/>
  <c r="G13" i="4" s="1"/>
  <c r="D13" i="4"/>
  <c r="J12" i="4"/>
  <c r="K12" i="4" s="1"/>
  <c r="G12" i="4"/>
  <c r="F12" i="4"/>
  <c r="D12" i="4"/>
  <c r="J11" i="4"/>
  <c r="K11" i="4" s="1"/>
  <c r="F11" i="4"/>
  <c r="G11" i="4" s="1"/>
  <c r="D11" i="4"/>
  <c r="J10" i="4"/>
  <c r="K10" i="4" s="1"/>
  <c r="F10" i="4"/>
  <c r="G10" i="4" s="1"/>
  <c r="D10" i="4"/>
  <c r="I6" i="4"/>
  <c r="I30" i="4" s="1"/>
  <c r="I34" i="4" s="1"/>
  <c r="J9" i="4"/>
  <c r="K9" i="4" s="1"/>
  <c r="F9" i="4"/>
  <c r="G9" i="4" s="1"/>
  <c r="D9" i="4"/>
  <c r="J8" i="4"/>
  <c r="K8" i="4" s="1"/>
  <c r="G8" i="4"/>
  <c r="F8" i="4"/>
  <c r="D8" i="4"/>
  <c r="J7" i="4"/>
  <c r="K7" i="4" s="1"/>
  <c r="F7" i="4"/>
  <c r="G7" i="4" s="1"/>
  <c r="D7" i="4"/>
  <c r="E6" i="4"/>
  <c r="E30" i="4" s="1"/>
  <c r="E34" i="4" s="1"/>
  <c r="C6" i="4"/>
  <c r="D6" i="4" s="1"/>
  <c r="B6" i="4"/>
  <c r="B30" i="4" s="1"/>
  <c r="B34" i="4" s="1"/>
  <c r="H6" i="4" l="1"/>
  <c r="F6" i="4"/>
  <c r="G6" i="4" s="1"/>
  <c r="D21" i="4"/>
  <c r="J22" i="4"/>
  <c r="K22" i="4" s="1"/>
  <c r="C30" i="4"/>
  <c r="F30" i="4" l="1"/>
  <c r="G30" i="4" s="1"/>
  <c r="D30" i="4"/>
  <c r="C34" i="4"/>
  <c r="J6" i="4"/>
  <c r="K6" i="4" s="1"/>
  <c r="H30" i="4"/>
  <c r="H34" i="4" l="1"/>
  <c r="J34" i="4" s="1"/>
  <c r="K34" i="4" s="1"/>
  <c r="J30" i="4"/>
  <c r="K30" i="4" s="1"/>
  <c r="F34" i="4"/>
  <c r="G34" i="4" s="1"/>
  <c r="D34" i="4"/>
</calcChain>
</file>

<file path=xl/sharedStrings.xml><?xml version="1.0" encoding="utf-8"?>
<sst xmlns="http://schemas.openxmlformats.org/spreadsheetml/2006/main" count="65" uniqueCount="52">
  <si>
    <t>陆 丰 市 2023 年 6 月 财 政 预 算 收 入 完 成 情 况 表</t>
    <phoneticPr fontId="4" type="noConversion"/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</si>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</sst>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</numFmts>
  <fonts count="1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2" fillId="0" borderId="0" xfId="1" applyFont="1" applyFill="1" applyBorder="1" applyAlignment="1">
      <alignment horizontal="center"/>
    </xf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1" fillId="0" borderId="0" xfId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177" fontId="1" fillId="0" borderId="0" xfId="1" applyNumberFormat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7" fillId="2" borderId="1" xfId="1" applyFont="1" applyFill="1" applyBorder="1">
      <alignment vertical="center"/>
    </xf>
    <xf numFmtId="0" fontId="7" fillId="2" borderId="2" xfId="1" applyFont="1" applyFill="1" applyBorder="1" applyAlignment="1">
      <alignment horizontal="center"/>
    </xf>
    <xf numFmtId="176" fontId="7" fillId="2" borderId="2" xfId="1" applyNumberFormat="1" applyFont="1" applyFill="1" applyBorder="1" applyAlignment="1">
      <alignment horizontal="center"/>
    </xf>
    <xf numFmtId="177" fontId="7" fillId="2" borderId="2" xfId="1" applyNumberFormat="1" applyFont="1" applyFill="1" applyBorder="1" applyAlignment="1">
      <alignment horizontal="center"/>
    </xf>
    <xf numFmtId="178" fontId="7" fillId="2" borderId="2" xfId="1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>
      <alignment vertic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176" fontId="7" fillId="2" borderId="6" xfId="1" applyNumberFormat="1" applyFont="1" applyFill="1" applyBorder="1" applyAlignment="1">
      <alignment horizontal="center"/>
    </xf>
    <xf numFmtId="177" fontId="7" fillId="2" borderId="6" xfId="1" applyNumberFormat="1" applyFont="1" applyFill="1" applyBorder="1" applyAlignment="1">
      <alignment horizontal="center"/>
    </xf>
    <xf numFmtId="178" fontId="7" fillId="2" borderId="6" xfId="1" applyNumberFormat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0" xfId="1" applyFont="1" applyFill="1" applyBorder="1">
      <alignment vertical="center"/>
    </xf>
    <xf numFmtId="0" fontId="7" fillId="2" borderId="8" xfId="1" applyFont="1" applyFill="1" applyBorder="1">
      <alignment vertical="center"/>
    </xf>
    <xf numFmtId="0" fontId="7" fillId="2" borderId="9" xfId="1" applyFont="1" applyFill="1" applyBorder="1" applyAlignment="1">
      <alignment horizontal="center"/>
    </xf>
    <xf numFmtId="176" fontId="8" fillId="2" borderId="9" xfId="1" applyNumberFormat="1" applyFont="1" applyFill="1" applyBorder="1" applyAlignment="1">
      <alignment horizontal="center"/>
    </xf>
    <xf numFmtId="177" fontId="7" fillId="2" borderId="9" xfId="1" applyNumberFormat="1" applyFont="1" applyFill="1" applyBorder="1" applyAlignment="1">
      <alignment horizontal="center"/>
    </xf>
    <xf numFmtId="178" fontId="7" fillId="2" borderId="9" xfId="1" applyNumberFormat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1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179" fontId="9" fillId="0" borderId="9" xfId="1" applyNumberFormat="1" applyFont="1" applyFill="1" applyBorder="1">
      <alignment vertical="center"/>
    </xf>
    <xf numFmtId="180" fontId="9" fillId="0" borderId="9" xfId="1" applyNumberFormat="1" applyFont="1" applyFill="1" applyBorder="1">
      <alignment vertical="center"/>
    </xf>
    <xf numFmtId="177" fontId="9" fillId="0" borderId="9" xfId="1" applyNumberFormat="1" applyFont="1" applyFill="1" applyBorder="1">
      <alignment vertical="center"/>
    </xf>
    <xf numFmtId="181" fontId="9" fillId="0" borderId="9" xfId="1" applyNumberFormat="1" applyFont="1" applyFill="1" applyBorder="1">
      <alignment vertical="center"/>
    </xf>
    <xf numFmtId="179" fontId="9" fillId="0" borderId="10" xfId="1" applyNumberFormat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3" xfId="1" applyFont="1" applyFill="1" applyBorder="1">
      <alignment vertical="center"/>
    </xf>
    <xf numFmtId="179" fontId="1" fillId="0" borderId="14" xfId="1" applyNumberFormat="1" applyFont="1" applyFill="1" applyBorder="1">
      <alignment vertical="center"/>
    </xf>
    <xf numFmtId="182" fontId="1" fillId="0" borderId="14" xfId="1" applyNumberFormat="1" applyFont="1" applyFill="1" applyBorder="1">
      <alignment vertical="center"/>
    </xf>
    <xf numFmtId="180" fontId="1" fillId="0" borderId="9" xfId="1" applyNumberFormat="1" applyFont="1" applyFill="1" applyBorder="1">
      <alignment vertical="center"/>
    </xf>
    <xf numFmtId="182" fontId="1" fillId="2" borderId="14" xfId="1" applyNumberFormat="1" applyFont="1" applyFill="1" applyBorder="1">
      <alignment vertical="center"/>
    </xf>
    <xf numFmtId="177" fontId="1" fillId="0" borderId="9" xfId="1" applyNumberFormat="1" applyFont="1" applyFill="1" applyBorder="1">
      <alignment vertical="center"/>
    </xf>
    <xf numFmtId="181" fontId="1" fillId="0" borderId="9" xfId="1" applyNumberFormat="1" applyFont="1" applyFill="1" applyBorder="1">
      <alignment vertical="center"/>
    </xf>
    <xf numFmtId="177" fontId="1" fillId="0" borderId="14" xfId="1" applyNumberFormat="1" applyFont="1" applyFill="1" applyBorder="1">
      <alignment vertical="center"/>
    </xf>
    <xf numFmtId="0" fontId="1" fillId="0" borderId="13" xfId="1" applyFill="1" applyBorder="1">
      <alignment vertical="center"/>
    </xf>
    <xf numFmtId="0" fontId="1" fillId="0" borderId="13" xfId="1" applyFont="1" applyFill="1" applyBorder="1" applyAlignment="1">
      <alignment horizontal="left"/>
    </xf>
    <xf numFmtId="0" fontId="9" fillId="0" borderId="13" xfId="1" applyFont="1" applyFill="1" applyBorder="1">
      <alignment vertical="center"/>
    </xf>
    <xf numFmtId="182" fontId="9" fillId="0" borderId="14" xfId="1" applyNumberFormat="1" applyFont="1" applyFill="1" applyBorder="1">
      <alignment vertical="center"/>
    </xf>
    <xf numFmtId="177" fontId="9" fillId="0" borderId="14" xfId="1" applyNumberFormat="1" applyFont="1" applyFill="1" applyBorder="1">
      <alignment vertical="center"/>
    </xf>
    <xf numFmtId="0" fontId="1" fillId="0" borderId="0" xfId="1" applyFont="1" applyFill="1">
      <alignment vertical="center"/>
    </xf>
    <xf numFmtId="177" fontId="1" fillId="2" borderId="14" xfId="1" applyNumberFormat="1" applyFont="1" applyFill="1" applyBorder="1">
      <alignment vertical="center"/>
    </xf>
    <xf numFmtId="177" fontId="1" fillId="2" borderId="9" xfId="1" applyNumberFormat="1" applyFont="1" applyFill="1" applyBorder="1">
      <alignment vertical="center"/>
    </xf>
    <xf numFmtId="0" fontId="9" fillId="0" borderId="13" xfId="1" applyFont="1" applyFill="1" applyBorder="1" applyAlignment="1">
      <alignment horizontal="left" vertical="center"/>
    </xf>
    <xf numFmtId="182" fontId="9" fillId="0" borderId="14" xfId="1" applyNumberFormat="1" applyFont="1" applyFill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182" fontId="9" fillId="2" borderId="14" xfId="1" applyNumberFormat="1" applyFont="1" applyFill="1" applyBorder="1">
      <alignment vertical="center"/>
    </xf>
    <xf numFmtId="0" fontId="1" fillId="0" borderId="13" xfId="1" applyFont="1" applyFill="1" applyBorder="1" applyAlignment="1">
      <alignment horizontal="left" vertical="center"/>
    </xf>
    <xf numFmtId="180" fontId="1" fillId="2" borderId="9" xfId="1" applyNumberFormat="1" applyFont="1" applyFill="1" applyBorder="1">
      <alignment vertical="center"/>
    </xf>
    <xf numFmtId="181" fontId="1" fillId="2" borderId="9" xfId="1" applyNumberFormat="1" applyFont="1" applyFill="1" applyBorder="1">
      <alignment vertical="center"/>
    </xf>
    <xf numFmtId="0" fontId="9" fillId="0" borderId="15" xfId="1" applyFont="1" applyFill="1" applyBorder="1" applyAlignment="1">
      <alignment horizontal="center" vertical="center"/>
    </xf>
    <xf numFmtId="177" fontId="9" fillId="0" borderId="16" xfId="1" applyNumberFormat="1" applyFont="1" applyFill="1" applyBorder="1" applyAlignment="1">
      <alignment horizontal="right" vertical="center"/>
    </xf>
    <xf numFmtId="177" fontId="9" fillId="0" borderId="16" xfId="1" applyNumberFormat="1" applyFont="1" applyFill="1" applyBorder="1">
      <alignment vertical="center"/>
    </xf>
    <xf numFmtId="181" fontId="9" fillId="0" borderId="16" xfId="1" applyNumberFormat="1" applyFont="1" applyFill="1" applyBorder="1">
      <alignment vertical="center"/>
    </xf>
    <xf numFmtId="177" fontId="9" fillId="0" borderId="17" xfId="1" applyNumberFormat="1" applyFont="1" applyFill="1" applyBorder="1">
      <alignment vertical="center"/>
    </xf>
    <xf numFmtId="0" fontId="1" fillId="0" borderId="18" xfId="1" applyFont="1" applyFill="1" applyBorder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177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176" fontId="1" fillId="0" borderId="0" xfId="1" applyNumberFormat="1" applyFont="1" applyFill="1">
      <alignment vertical="center"/>
    </xf>
    <xf numFmtId="177" fontId="1" fillId="0" borderId="0" xfId="1" applyNumberFormat="1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44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37" sqref="E37"/>
    </sheetView>
  </sheetViews>
  <sheetFormatPr defaultColWidth="9" defaultRowHeight="14.25" x14ac:dyDescent="0.15"/>
  <cols>
    <col min="1" max="1" width="36.625" style="2" customWidth="1"/>
    <col min="2" max="2" width="12.125" style="2" customWidth="1"/>
    <col min="3" max="3" width="12.125" style="52" customWidth="1"/>
    <col min="4" max="4" width="12.125" style="72" customWidth="1"/>
    <col min="5" max="7" width="12.125" style="52" customWidth="1"/>
    <col min="8" max="8" width="12.125" style="70" customWidth="1"/>
    <col min="9" max="9" width="12.125" style="71" customWidth="1"/>
    <col min="10" max="11" width="12.125" style="2" customWidth="1"/>
    <col min="12" max="12" width="24.125" style="2" customWidth="1"/>
    <col min="13" max="146" width="9" style="2" customWidth="1"/>
    <col min="147" max="16384" width="9" style="2"/>
  </cols>
  <sheetData>
    <row r="1" spans="1:12" ht="32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thickBot="1" x14ac:dyDescent="0.3">
      <c r="A2" s="3">
        <v>45107</v>
      </c>
      <c r="B2" s="3"/>
      <c r="C2" s="4"/>
      <c r="D2" s="5"/>
      <c r="E2" s="4"/>
      <c r="F2" s="4"/>
      <c r="G2" s="4"/>
      <c r="H2" s="6"/>
      <c r="I2" s="7"/>
      <c r="J2" s="8"/>
      <c r="K2" s="9"/>
      <c r="L2" s="10" t="s">
        <v>1</v>
      </c>
    </row>
    <row r="3" spans="1:12" s="17" customFormat="1" ht="18.75" customHeight="1" x14ac:dyDescent="0.25">
      <c r="A3" s="11"/>
      <c r="B3" s="12" t="s">
        <v>2</v>
      </c>
      <c r="C3" s="12" t="s">
        <v>3</v>
      </c>
      <c r="D3" s="13" t="s">
        <v>4</v>
      </c>
      <c r="E3" s="12" t="s">
        <v>5</v>
      </c>
      <c r="F3" s="12" t="s">
        <v>6</v>
      </c>
      <c r="G3" s="12" t="s">
        <v>6</v>
      </c>
      <c r="H3" s="14" t="s">
        <v>7</v>
      </c>
      <c r="I3" s="15" t="s">
        <v>5</v>
      </c>
      <c r="J3" s="12" t="s">
        <v>6</v>
      </c>
      <c r="K3" s="12" t="s">
        <v>6</v>
      </c>
      <c r="L3" s="16"/>
    </row>
    <row r="4" spans="1:12" s="24" customFormat="1" ht="18.75" customHeight="1" x14ac:dyDescent="0.25">
      <c r="A4" s="18" t="s">
        <v>8</v>
      </c>
      <c r="B4" s="19" t="s">
        <v>9</v>
      </c>
      <c r="C4" s="19" t="s">
        <v>10</v>
      </c>
      <c r="D4" s="20" t="s">
        <v>11</v>
      </c>
      <c r="E4" s="19" t="s">
        <v>12</v>
      </c>
      <c r="F4" s="19" t="s">
        <v>13</v>
      </c>
      <c r="G4" s="19" t="s">
        <v>13</v>
      </c>
      <c r="H4" s="21" t="s">
        <v>10</v>
      </c>
      <c r="I4" s="22" t="s">
        <v>14</v>
      </c>
      <c r="J4" s="19" t="s">
        <v>15</v>
      </c>
      <c r="K4" s="19" t="s">
        <v>15</v>
      </c>
      <c r="L4" s="23" t="s">
        <v>16</v>
      </c>
    </row>
    <row r="5" spans="1:12" s="31" customFormat="1" ht="18.75" customHeight="1" x14ac:dyDescent="0.25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29" t="s">
        <v>10</v>
      </c>
      <c r="J5" s="26" t="s">
        <v>19</v>
      </c>
      <c r="K5" s="26" t="s">
        <v>20</v>
      </c>
      <c r="L5" s="30"/>
    </row>
    <row r="6" spans="1:12" s="38" customFormat="1" ht="24" customHeight="1" x14ac:dyDescent="0.15">
      <c r="A6" s="32" t="s">
        <v>21</v>
      </c>
      <c r="B6" s="33">
        <f>SUM(B7:B20)</f>
        <v>63000</v>
      </c>
      <c r="C6" s="33">
        <f>SUM(C7:C20)</f>
        <v>30726</v>
      </c>
      <c r="D6" s="34">
        <f t="shared" ref="D6:D34" si="0">C6/B6*100</f>
        <v>48.771428571428572</v>
      </c>
      <c r="E6" s="33">
        <f>SUM(E7:E20)</f>
        <v>25001</v>
      </c>
      <c r="F6" s="35">
        <f t="shared" ref="F6:F34" si="1">C6-E6</f>
        <v>5725</v>
      </c>
      <c r="G6" s="36">
        <f t="shared" ref="G6:G28" si="2">F6/E6*100</f>
        <v>22.899084036638534</v>
      </c>
      <c r="H6" s="33">
        <f>H7+H8+H9+H10+H11+H12+H13+H14+H15+H16+H17+H18+H19+H20</f>
        <v>7836</v>
      </c>
      <c r="I6" s="33">
        <f>SUM(I7:I20)</f>
        <v>3148</v>
      </c>
      <c r="J6" s="35">
        <f t="shared" ref="J6:J34" si="3">H6-I6</f>
        <v>4688</v>
      </c>
      <c r="K6" s="36">
        <f t="shared" ref="K6:K19" si="4">J6/I6*100</f>
        <v>148.91994917407879</v>
      </c>
      <c r="L6" s="37"/>
    </row>
    <row r="7" spans="1:12" ht="24" customHeight="1" x14ac:dyDescent="0.15">
      <c r="A7" s="39" t="s">
        <v>22</v>
      </c>
      <c r="B7" s="40">
        <v>15600</v>
      </c>
      <c r="C7" s="41">
        <v>7604</v>
      </c>
      <c r="D7" s="42">
        <f t="shared" si="0"/>
        <v>48.743589743589745</v>
      </c>
      <c r="E7" s="43">
        <v>7260</v>
      </c>
      <c r="F7" s="44">
        <f t="shared" si="1"/>
        <v>344</v>
      </c>
      <c r="G7" s="45">
        <f t="shared" si="2"/>
        <v>4.7382920110192837</v>
      </c>
      <c r="H7" s="46">
        <v>1439</v>
      </c>
      <c r="I7" s="41">
        <v>1104</v>
      </c>
      <c r="J7" s="44">
        <f t="shared" si="3"/>
        <v>335</v>
      </c>
      <c r="K7" s="45">
        <f t="shared" si="4"/>
        <v>30.344202898550726</v>
      </c>
      <c r="L7" s="37"/>
    </row>
    <row r="8" spans="1:12" ht="24" customHeight="1" x14ac:dyDescent="0.15">
      <c r="A8" s="39" t="s">
        <v>23</v>
      </c>
      <c r="B8" s="40">
        <v>5500</v>
      </c>
      <c r="C8" s="41">
        <v>1971</v>
      </c>
      <c r="D8" s="42">
        <f t="shared" si="0"/>
        <v>35.836363636363636</v>
      </c>
      <c r="E8" s="43">
        <v>2498</v>
      </c>
      <c r="F8" s="44">
        <f t="shared" si="1"/>
        <v>-527</v>
      </c>
      <c r="G8" s="45">
        <f t="shared" si="2"/>
        <v>-21.0968775020016</v>
      </c>
      <c r="H8" s="46">
        <v>114</v>
      </c>
      <c r="I8" s="41">
        <v>78</v>
      </c>
      <c r="J8" s="44">
        <f t="shared" si="3"/>
        <v>36</v>
      </c>
      <c r="K8" s="45">
        <f t="shared" si="4"/>
        <v>46.153846153846153</v>
      </c>
      <c r="L8" s="37"/>
    </row>
    <row r="9" spans="1:12" ht="24" customHeight="1" x14ac:dyDescent="0.15">
      <c r="A9" s="39" t="s">
        <v>24</v>
      </c>
      <c r="B9" s="40">
        <v>1250</v>
      </c>
      <c r="C9" s="41">
        <v>614</v>
      </c>
      <c r="D9" s="42">
        <f t="shared" si="0"/>
        <v>49.120000000000005</v>
      </c>
      <c r="E9" s="43">
        <v>282</v>
      </c>
      <c r="F9" s="44">
        <f t="shared" si="1"/>
        <v>332</v>
      </c>
      <c r="G9" s="45">
        <f t="shared" si="2"/>
        <v>117.7304964539007</v>
      </c>
      <c r="H9" s="46">
        <v>113</v>
      </c>
      <c r="I9" s="41">
        <v>92</v>
      </c>
      <c r="J9" s="44">
        <f t="shared" si="3"/>
        <v>21</v>
      </c>
      <c r="K9" s="45">
        <f t="shared" si="4"/>
        <v>22.826086956521738</v>
      </c>
      <c r="L9" s="37"/>
    </row>
    <row r="10" spans="1:12" ht="24" customHeight="1" x14ac:dyDescent="0.15">
      <c r="A10" s="39" t="s">
        <v>25</v>
      </c>
      <c r="B10" s="40">
        <v>220</v>
      </c>
      <c r="C10" s="41">
        <v>11</v>
      </c>
      <c r="D10" s="42">
        <f t="shared" si="0"/>
        <v>5</v>
      </c>
      <c r="E10" s="43">
        <v>49</v>
      </c>
      <c r="F10" s="44">
        <f t="shared" si="1"/>
        <v>-38</v>
      </c>
      <c r="G10" s="45">
        <f t="shared" si="2"/>
        <v>-77.551020408163268</v>
      </c>
      <c r="H10" s="46">
        <v>0</v>
      </c>
      <c r="I10" s="41">
        <v>4</v>
      </c>
      <c r="J10" s="44">
        <f t="shared" si="3"/>
        <v>-4</v>
      </c>
      <c r="K10" s="45">
        <f t="shared" si="4"/>
        <v>-100</v>
      </c>
      <c r="L10" s="37"/>
    </row>
    <row r="11" spans="1:12" ht="24" customHeight="1" x14ac:dyDescent="0.15">
      <c r="A11" s="39" t="s">
        <v>26</v>
      </c>
      <c r="B11" s="40">
        <v>6600</v>
      </c>
      <c r="C11" s="41">
        <v>2520</v>
      </c>
      <c r="D11" s="42">
        <f t="shared" si="0"/>
        <v>38.181818181818187</v>
      </c>
      <c r="E11" s="43">
        <v>2358</v>
      </c>
      <c r="F11" s="44">
        <f t="shared" si="1"/>
        <v>162</v>
      </c>
      <c r="G11" s="45">
        <f t="shared" si="2"/>
        <v>6.8702290076335881</v>
      </c>
      <c r="H11" s="46">
        <v>357</v>
      </c>
      <c r="I11" s="41">
        <v>288</v>
      </c>
      <c r="J11" s="44">
        <f t="shared" si="3"/>
        <v>69</v>
      </c>
      <c r="K11" s="45">
        <f t="shared" si="4"/>
        <v>23.958333333333336</v>
      </c>
      <c r="L11" s="37"/>
    </row>
    <row r="12" spans="1:12" ht="24" customHeight="1" x14ac:dyDescent="0.15">
      <c r="A12" s="39" t="s">
        <v>27</v>
      </c>
      <c r="B12" s="40">
        <v>6300</v>
      </c>
      <c r="C12" s="41">
        <v>451</v>
      </c>
      <c r="D12" s="42">
        <f t="shared" si="0"/>
        <v>7.1587301587301591</v>
      </c>
      <c r="E12" s="43">
        <v>1504</v>
      </c>
      <c r="F12" s="44">
        <f t="shared" si="1"/>
        <v>-1053</v>
      </c>
      <c r="G12" s="45">
        <f t="shared" si="2"/>
        <v>-70.013297872340431</v>
      </c>
      <c r="H12" s="46">
        <v>179</v>
      </c>
      <c r="I12" s="41">
        <v>38</v>
      </c>
      <c r="J12" s="44">
        <f t="shared" si="3"/>
        <v>141</v>
      </c>
      <c r="K12" s="45">
        <f t="shared" si="4"/>
        <v>371.0526315789474</v>
      </c>
      <c r="L12" s="37"/>
    </row>
    <row r="13" spans="1:12" ht="24" customHeight="1" x14ac:dyDescent="0.15">
      <c r="A13" s="47" t="s">
        <v>28</v>
      </c>
      <c r="B13" s="40">
        <v>3480</v>
      </c>
      <c r="C13" s="41">
        <v>895</v>
      </c>
      <c r="D13" s="42">
        <f t="shared" si="0"/>
        <v>25.718390804597703</v>
      </c>
      <c r="E13" s="43">
        <v>1212</v>
      </c>
      <c r="F13" s="44">
        <f t="shared" si="1"/>
        <v>-317</v>
      </c>
      <c r="G13" s="45">
        <f t="shared" si="2"/>
        <v>-26.155115511551152</v>
      </c>
      <c r="H13" s="46">
        <v>67</v>
      </c>
      <c r="I13" s="41">
        <v>510</v>
      </c>
      <c r="J13" s="44">
        <f t="shared" si="3"/>
        <v>-443</v>
      </c>
      <c r="K13" s="45">
        <f t="shared" si="4"/>
        <v>-86.862745098039213</v>
      </c>
      <c r="L13" s="37"/>
    </row>
    <row r="14" spans="1:12" ht="24" customHeight="1" x14ac:dyDescent="0.15">
      <c r="A14" s="47" t="s">
        <v>29</v>
      </c>
      <c r="B14" s="40">
        <v>3540</v>
      </c>
      <c r="C14" s="41">
        <v>510</v>
      </c>
      <c r="D14" s="42">
        <f t="shared" si="0"/>
        <v>14.40677966101695</v>
      </c>
      <c r="E14" s="43">
        <v>549</v>
      </c>
      <c r="F14" s="44">
        <f t="shared" si="1"/>
        <v>-39</v>
      </c>
      <c r="G14" s="45">
        <f t="shared" si="2"/>
        <v>-7.1038251366120218</v>
      </c>
      <c r="H14" s="46">
        <v>37</v>
      </c>
      <c r="I14" s="41">
        <v>77</v>
      </c>
      <c r="J14" s="44">
        <f t="shared" si="3"/>
        <v>-40</v>
      </c>
      <c r="K14" s="45">
        <f t="shared" si="4"/>
        <v>-51.94805194805194</v>
      </c>
      <c r="L14" s="37"/>
    </row>
    <row r="15" spans="1:12" ht="24" customHeight="1" x14ac:dyDescent="0.15">
      <c r="A15" s="39" t="s">
        <v>30</v>
      </c>
      <c r="B15" s="40">
        <v>6300</v>
      </c>
      <c r="C15" s="41">
        <v>1681</v>
      </c>
      <c r="D15" s="42">
        <f t="shared" si="0"/>
        <v>26.68253968253968</v>
      </c>
      <c r="E15" s="43">
        <v>3483</v>
      </c>
      <c r="F15" s="44">
        <f t="shared" si="1"/>
        <v>-1802</v>
      </c>
      <c r="G15" s="45">
        <f t="shared" si="2"/>
        <v>-51.73700832615561</v>
      </c>
      <c r="H15" s="46">
        <v>310</v>
      </c>
      <c r="I15" s="41">
        <v>173</v>
      </c>
      <c r="J15" s="44">
        <f t="shared" si="3"/>
        <v>137</v>
      </c>
      <c r="K15" s="45">
        <f t="shared" si="4"/>
        <v>79.190751445086704</v>
      </c>
      <c r="L15" s="37"/>
    </row>
    <row r="16" spans="1:12" ht="24" customHeight="1" x14ac:dyDescent="0.15">
      <c r="A16" s="48" t="s">
        <v>31</v>
      </c>
      <c r="B16" s="40">
        <v>2380</v>
      </c>
      <c r="C16" s="41">
        <v>902</v>
      </c>
      <c r="D16" s="42">
        <f t="shared" si="0"/>
        <v>37.899159663865547</v>
      </c>
      <c r="E16" s="43">
        <v>848</v>
      </c>
      <c r="F16" s="44">
        <f t="shared" si="1"/>
        <v>54</v>
      </c>
      <c r="G16" s="45">
        <f t="shared" si="2"/>
        <v>6.367924528301887</v>
      </c>
      <c r="H16" s="46">
        <v>125</v>
      </c>
      <c r="I16" s="41">
        <v>127</v>
      </c>
      <c r="J16" s="44">
        <f t="shared" si="3"/>
        <v>-2</v>
      </c>
      <c r="K16" s="45">
        <f t="shared" si="4"/>
        <v>-1.5748031496062991</v>
      </c>
      <c r="L16" s="37"/>
    </row>
    <row r="17" spans="1:12" ht="24" customHeight="1" x14ac:dyDescent="0.15">
      <c r="A17" s="48" t="s">
        <v>32</v>
      </c>
      <c r="B17" s="40">
        <v>315</v>
      </c>
      <c r="C17" s="41">
        <v>113</v>
      </c>
      <c r="D17" s="42">
        <f t="shared" si="0"/>
        <v>35.873015873015873</v>
      </c>
      <c r="E17" s="43">
        <v>132</v>
      </c>
      <c r="F17" s="44">
        <f t="shared" si="1"/>
        <v>-19</v>
      </c>
      <c r="G17" s="45">
        <f t="shared" si="2"/>
        <v>-14.393939393939394</v>
      </c>
      <c r="H17" s="46">
        <v>22</v>
      </c>
      <c r="I17" s="41">
        <v>0</v>
      </c>
      <c r="J17" s="44">
        <f t="shared" si="3"/>
        <v>22</v>
      </c>
      <c r="K17" s="45"/>
      <c r="L17" s="37"/>
    </row>
    <row r="18" spans="1:12" ht="24" customHeight="1" x14ac:dyDescent="0.15">
      <c r="A18" s="39" t="s">
        <v>33</v>
      </c>
      <c r="B18" s="40">
        <v>6000</v>
      </c>
      <c r="C18" s="41">
        <v>9879</v>
      </c>
      <c r="D18" s="42">
        <f t="shared" si="0"/>
        <v>164.65</v>
      </c>
      <c r="E18" s="43">
        <v>1947</v>
      </c>
      <c r="F18" s="44">
        <f t="shared" si="1"/>
        <v>7932</v>
      </c>
      <c r="G18" s="45">
        <f t="shared" si="2"/>
        <v>407.39599383667178</v>
      </c>
      <c r="H18" s="46">
        <v>4459</v>
      </c>
      <c r="I18" s="41">
        <v>151</v>
      </c>
      <c r="J18" s="44">
        <f t="shared" si="3"/>
        <v>4308</v>
      </c>
      <c r="K18" s="45"/>
      <c r="L18" s="37"/>
    </row>
    <row r="19" spans="1:12" ht="24" customHeight="1" x14ac:dyDescent="0.15">
      <c r="A19" s="39" t="s">
        <v>34</v>
      </c>
      <c r="B19" s="40">
        <v>5500</v>
      </c>
      <c r="C19" s="41">
        <v>3575</v>
      </c>
      <c r="D19" s="42">
        <f t="shared" si="0"/>
        <v>65</v>
      </c>
      <c r="E19" s="43">
        <v>2879</v>
      </c>
      <c r="F19" s="44">
        <f t="shared" si="1"/>
        <v>696</v>
      </c>
      <c r="G19" s="45">
        <f t="shared" si="2"/>
        <v>24.175060784994791</v>
      </c>
      <c r="H19" s="46">
        <v>614</v>
      </c>
      <c r="I19" s="41">
        <v>506</v>
      </c>
      <c r="J19" s="44">
        <f t="shared" si="3"/>
        <v>108</v>
      </c>
      <c r="K19" s="45">
        <f t="shared" si="4"/>
        <v>21.343873517786559</v>
      </c>
      <c r="L19" s="37"/>
    </row>
    <row r="20" spans="1:12" ht="24" customHeight="1" x14ac:dyDescent="0.15">
      <c r="A20" s="47" t="s">
        <v>35</v>
      </c>
      <c r="B20" s="40">
        <v>15</v>
      </c>
      <c r="C20" s="41">
        <v>0</v>
      </c>
      <c r="D20" s="42">
        <f t="shared" si="0"/>
        <v>0</v>
      </c>
      <c r="E20" s="43"/>
      <c r="F20" s="44">
        <f t="shared" si="1"/>
        <v>0</v>
      </c>
      <c r="G20" s="45"/>
      <c r="H20" s="46">
        <v>0</v>
      </c>
      <c r="I20" s="41">
        <v>0</v>
      </c>
      <c r="J20" s="44">
        <f t="shared" si="3"/>
        <v>0</v>
      </c>
      <c r="K20" s="45"/>
      <c r="L20" s="37"/>
    </row>
    <row r="21" spans="1:12" s="38" customFormat="1" ht="24" customHeight="1" x14ac:dyDescent="0.15">
      <c r="A21" s="49" t="s">
        <v>36</v>
      </c>
      <c r="B21" s="50">
        <f>SUM(B22:B29)</f>
        <v>62840</v>
      </c>
      <c r="C21" s="50">
        <f>SUM(C22:C29)</f>
        <v>42534</v>
      </c>
      <c r="D21" s="34">
        <f t="shared" si="0"/>
        <v>67.686187141947812</v>
      </c>
      <c r="E21" s="50">
        <f>E22+E23+E24+E25+E26+E27+E28+E29</f>
        <v>35254</v>
      </c>
      <c r="F21" s="35">
        <f t="shared" si="1"/>
        <v>7280</v>
      </c>
      <c r="G21" s="36">
        <f t="shared" si="2"/>
        <v>20.650138991320134</v>
      </c>
      <c r="H21" s="50">
        <f>H22+H23+H24+H25+H26+H27+H28+H29</f>
        <v>13424</v>
      </c>
      <c r="I21" s="51">
        <f>I22+I23+I24+I25+I26+I27+I28+I29</f>
        <v>13989</v>
      </c>
      <c r="J21" s="35">
        <f t="shared" si="3"/>
        <v>-565</v>
      </c>
      <c r="K21" s="36">
        <f>J21/I21*100</f>
        <v>-4.0388876974765893</v>
      </c>
      <c r="L21" s="37"/>
    </row>
    <row r="22" spans="1:12" s="52" customFormat="1" ht="24" customHeight="1" x14ac:dyDescent="0.15">
      <c r="A22" s="39" t="s">
        <v>37</v>
      </c>
      <c r="B22" s="41">
        <v>11610</v>
      </c>
      <c r="C22" s="41">
        <v>1812</v>
      </c>
      <c r="D22" s="42">
        <f t="shared" si="0"/>
        <v>15.607235142118864</v>
      </c>
      <c r="E22" s="43">
        <v>1663</v>
      </c>
      <c r="F22" s="44">
        <f t="shared" si="1"/>
        <v>149</v>
      </c>
      <c r="G22" s="45">
        <f t="shared" si="2"/>
        <v>8.959711365003006</v>
      </c>
      <c r="H22" s="46">
        <v>249</v>
      </c>
      <c r="I22" s="41">
        <v>201</v>
      </c>
      <c r="J22" s="44">
        <f t="shared" si="3"/>
        <v>48</v>
      </c>
      <c r="K22" s="45">
        <f>J22/I22*100</f>
        <v>23.880597014925371</v>
      </c>
      <c r="L22" s="37"/>
    </row>
    <row r="23" spans="1:12" s="52" customFormat="1" ht="24" customHeight="1" x14ac:dyDescent="0.15">
      <c r="A23" s="39" t="s">
        <v>38</v>
      </c>
      <c r="B23" s="41">
        <v>8730</v>
      </c>
      <c r="C23" s="41">
        <v>12694</v>
      </c>
      <c r="D23" s="42">
        <f t="shared" si="0"/>
        <v>145.4066437571592</v>
      </c>
      <c r="E23" s="43">
        <v>3818</v>
      </c>
      <c r="F23" s="44">
        <f t="shared" si="1"/>
        <v>8876</v>
      </c>
      <c r="G23" s="45">
        <f t="shared" si="2"/>
        <v>232.47773703509691</v>
      </c>
      <c r="H23" s="46">
        <v>6451</v>
      </c>
      <c r="I23" s="41">
        <v>553</v>
      </c>
      <c r="J23" s="44">
        <f t="shared" si="3"/>
        <v>5898</v>
      </c>
      <c r="K23" s="45">
        <f>J23/I23*100</f>
        <v>1066.5461121157323</v>
      </c>
      <c r="L23" s="37"/>
    </row>
    <row r="24" spans="1:12" s="52" customFormat="1" ht="24" customHeight="1" x14ac:dyDescent="0.15">
      <c r="A24" s="39" t="s">
        <v>39</v>
      </c>
      <c r="B24" s="41">
        <v>13580</v>
      </c>
      <c r="C24" s="41">
        <v>5832</v>
      </c>
      <c r="D24" s="42">
        <f t="shared" si="0"/>
        <v>42.945508100147272</v>
      </c>
      <c r="E24" s="43">
        <v>9746</v>
      </c>
      <c r="F24" s="44">
        <f t="shared" si="1"/>
        <v>-3914</v>
      </c>
      <c r="G24" s="45">
        <f t="shared" si="2"/>
        <v>-40.160065667966343</v>
      </c>
      <c r="H24" s="46">
        <v>997</v>
      </c>
      <c r="I24" s="41">
        <v>263</v>
      </c>
      <c r="J24" s="44">
        <f t="shared" si="3"/>
        <v>734</v>
      </c>
      <c r="K24" s="45">
        <f>J24/I24*100</f>
        <v>279.08745247148289</v>
      </c>
      <c r="L24" s="37"/>
    </row>
    <row r="25" spans="1:12" s="52" customFormat="1" ht="24" customHeight="1" x14ac:dyDescent="0.15">
      <c r="A25" s="39" t="s">
        <v>40</v>
      </c>
      <c r="B25" s="46">
        <v>21820</v>
      </c>
      <c r="C25" s="46">
        <v>13793</v>
      </c>
      <c r="D25" s="42">
        <f t="shared" si="0"/>
        <v>63.212648945921167</v>
      </c>
      <c r="E25" s="53">
        <v>5139</v>
      </c>
      <c r="F25" s="44">
        <f t="shared" si="1"/>
        <v>8654</v>
      </c>
      <c r="G25" s="45">
        <f t="shared" si="2"/>
        <v>168.39852111305703</v>
      </c>
      <c r="H25" s="46">
        <v>204</v>
      </c>
      <c r="I25" s="41">
        <v>714</v>
      </c>
      <c r="J25" s="44">
        <f t="shared" si="3"/>
        <v>-510</v>
      </c>
      <c r="K25" s="45">
        <f t="shared" ref="K25:K28" si="5">J25/I25*100</f>
        <v>-71.428571428571431</v>
      </c>
      <c r="L25" s="37"/>
    </row>
    <row r="26" spans="1:12" s="52" customFormat="1" ht="24" customHeight="1" x14ac:dyDescent="0.15">
      <c r="A26" s="39" t="s">
        <v>41</v>
      </c>
      <c r="B26" s="46">
        <v>350</v>
      </c>
      <c r="C26" s="46">
        <v>204</v>
      </c>
      <c r="D26" s="42">
        <f t="shared" si="0"/>
        <v>58.285714285714285</v>
      </c>
      <c r="E26" s="53">
        <v>106</v>
      </c>
      <c r="F26" s="44">
        <f t="shared" si="1"/>
        <v>98</v>
      </c>
      <c r="G26" s="45">
        <f t="shared" si="2"/>
        <v>92.452830188679243</v>
      </c>
      <c r="H26" s="46">
        <v>93</v>
      </c>
      <c r="I26" s="41">
        <v>0</v>
      </c>
      <c r="J26" s="44">
        <f t="shared" si="3"/>
        <v>93</v>
      </c>
      <c r="K26" s="45"/>
      <c r="L26" s="37"/>
    </row>
    <row r="27" spans="1:12" s="52" customFormat="1" ht="24" customHeight="1" x14ac:dyDescent="0.15">
      <c r="A27" s="39" t="s">
        <v>42</v>
      </c>
      <c r="B27" s="46">
        <v>2000</v>
      </c>
      <c r="C27" s="46">
        <v>6265</v>
      </c>
      <c r="D27" s="42">
        <f t="shared" si="0"/>
        <v>313.25</v>
      </c>
      <c r="E27" s="53">
        <v>11381</v>
      </c>
      <c r="F27" s="44">
        <f t="shared" si="1"/>
        <v>-5116</v>
      </c>
      <c r="G27" s="45">
        <f t="shared" si="2"/>
        <v>-44.9521131710746</v>
      </c>
      <c r="H27" s="46">
        <v>4955</v>
      </c>
      <c r="I27" s="41">
        <v>10773</v>
      </c>
      <c r="J27" s="44">
        <f t="shared" si="3"/>
        <v>-5818</v>
      </c>
      <c r="K27" s="45">
        <f t="shared" si="5"/>
        <v>-54.005383829945231</v>
      </c>
      <c r="L27" s="37"/>
    </row>
    <row r="28" spans="1:12" s="52" customFormat="1" ht="24" customHeight="1" x14ac:dyDescent="0.15">
      <c r="A28" s="39" t="s">
        <v>43</v>
      </c>
      <c r="B28" s="41">
        <v>4750</v>
      </c>
      <c r="C28" s="41">
        <v>1929</v>
      </c>
      <c r="D28" s="42">
        <f t="shared" si="0"/>
        <v>40.610526315789471</v>
      </c>
      <c r="E28" s="43">
        <v>3401</v>
      </c>
      <c r="F28" s="44">
        <f t="shared" si="1"/>
        <v>-1472</v>
      </c>
      <c r="G28" s="45">
        <f t="shared" si="2"/>
        <v>-43.281387827109675</v>
      </c>
      <c r="H28" s="46">
        <v>475</v>
      </c>
      <c r="I28" s="41">
        <v>1485</v>
      </c>
      <c r="J28" s="44">
        <f t="shared" si="3"/>
        <v>-1010</v>
      </c>
      <c r="K28" s="45">
        <f t="shared" si="5"/>
        <v>-68.013468013468014</v>
      </c>
      <c r="L28" s="37"/>
    </row>
    <row r="29" spans="1:12" s="52" customFormat="1" ht="24" customHeight="1" x14ac:dyDescent="0.15">
      <c r="A29" s="39" t="s">
        <v>44</v>
      </c>
      <c r="B29" s="43">
        <v>0</v>
      </c>
      <c r="C29" s="43">
        <v>5</v>
      </c>
      <c r="D29" s="42"/>
      <c r="E29" s="43"/>
      <c r="F29" s="54">
        <f t="shared" si="1"/>
        <v>5</v>
      </c>
      <c r="G29" s="45"/>
      <c r="H29" s="46">
        <v>0</v>
      </c>
      <c r="I29" s="41">
        <v>0</v>
      </c>
      <c r="J29" s="44">
        <f t="shared" si="3"/>
        <v>0</v>
      </c>
      <c r="K29" s="45"/>
      <c r="L29" s="37"/>
    </row>
    <row r="30" spans="1:12" s="57" customFormat="1" ht="24" customHeight="1" x14ac:dyDescent="0.15">
      <c r="A30" s="55" t="s">
        <v>45</v>
      </c>
      <c r="B30" s="50">
        <f>B6+B21</f>
        <v>125840</v>
      </c>
      <c r="C30" s="50">
        <f>C6+C21</f>
        <v>73260</v>
      </c>
      <c r="D30" s="34">
        <f t="shared" si="0"/>
        <v>58.21678321678322</v>
      </c>
      <c r="E30" s="56">
        <f>E6+E21</f>
        <v>60255</v>
      </c>
      <c r="F30" s="35">
        <f t="shared" si="1"/>
        <v>13005</v>
      </c>
      <c r="G30" s="36">
        <f>F30/E30*100</f>
        <v>21.583271097834206</v>
      </c>
      <c r="H30" s="50">
        <f>H6+H21</f>
        <v>21260</v>
      </c>
      <c r="I30" s="51">
        <f>I6+I21</f>
        <v>17137</v>
      </c>
      <c r="J30" s="35">
        <f t="shared" si="3"/>
        <v>4123</v>
      </c>
      <c r="K30" s="45">
        <f t="shared" ref="K30:K33" si="6">J30/I30*100</f>
        <v>24.059053509949234</v>
      </c>
      <c r="L30" s="37"/>
    </row>
    <row r="31" spans="1:12" ht="24" customHeight="1" x14ac:dyDescent="0.15">
      <c r="A31" s="55" t="s">
        <v>46</v>
      </c>
      <c r="B31" s="50">
        <v>202260</v>
      </c>
      <c r="C31" s="50">
        <v>24121</v>
      </c>
      <c r="D31" s="34">
        <f t="shared" si="0"/>
        <v>11.925739147631761</v>
      </c>
      <c r="E31" s="58">
        <v>8008</v>
      </c>
      <c r="F31" s="35">
        <f t="shared" si="1"/>
        <v>16113</v>
      </c>
      <c r="G31" s="36">
        <f>F31/E31*100</f>
        <v>201.21128871128872</v>
      </c>
      <c r="H31" s="50">
        <v>2222</v>
      </c>
      <c r="I31" s="50">
        <v>422</v>
      </c>
      <c r="J31" s="35">
        <f t="shared" si="3"/>
        <v>1800</v>
      </c>
      <c r="K31" s="45">
        <f t="shared" si="6"/>
        <v>426.54028436018956</v>
      </c>
      <c r="L31" s="37"/>
    </row>
    <row r="32" spans="1:12" ht="24" customHeight="1" x14ac:dyDescent="0.15">
      <c r="A32" s="59" t="s">
        <v>47</v>
      </c>
      <c r="B32" s="43">
        <v>192000</v>
      </c>
      <c r="C32" s="43">
        <v>21458</v>
      </c>
      <c r="D32" s="60">
        <f t="shared" si="0"/>
        <v>11.176041666666666</v>
      </c>
      <c r="E32" s="43">
        <v>5903</v>
      </c>
      <c r="F32" s="54">
        <f t="shared" si="1"/>
        <v>15555</v>
      </c>
      <c r="G32" s="61">
        <f>F32/E32*100</f>
        <v>263.51007962053194</v>
      </c>
      <c r="H32" s="50">
        <v>1794</v>
      </c>
      <c r="I32" s="50">
        <v>0</v>
      </c>
      <c r="J32" s="44">
        <f t="shared" si="3"/>
        <v>1794</v>
      </c>
      <c r="K32" s="45" t="e">
        <f t="shared" si="6"/>
        <v>#DIV/0!</v>
      </c>
      <c r="L32" s="37"/>
    </row>
    <row r="33" spans="1:12" s="38" customFormat="1" ht="24" customHeight="1" x14ac:dyDescent="0.15">
      <c r="A33" s="55" t="s">
        <v>48</v>
      </c>
      <c r="B33" s="50">
        <v>1500</v>
      </c>
      <c r="C33" s="50">
        <v>300</v>
      </c>
      <c r="D33" s="42">
        <f t="shared" si="0"/>
        <v>20</v>
      </c>
      <c r="E33" s="58">
        <v>368</v>
      </c>
      <c r="F33" s="35">
        <f t="shared" si="1"/>
        <v>-68</v>
      </c>
      <c r="G33" s="45">
        <f>F33/E33*100</f>
        <v>-18.478260869565215</v>
      </c>
      <c r="H33" s="50">
        <v>0</v>
      </c>
      <c r="I33" s="50">
        <v>48</v>
      </c>
      <c r="J33" s="44">
        <f t="shared" si="3"/>
        <v>-48</v>
      </c>
      <c r="K33" s="45">
        <f t="shared" si="6"/>
        <v>-100</v>
      </c>
      <c r="L33" s="37"/>
    </row>
    <row r="34" spans="1:12" ht="24" customHeight="1" thickBot="1" x14ac:dyDescent="0.2">
      <c r="A34" s="62" t="s">
        <v>49</v>
      </c>
      <c r="B34" s="63">
        <f>B30+B31+B33</f>
        <v>329600</v>
      </c>
      <c r="C34" s="63">
        <f>C30+C31+C33</f>
        <v>97681</v>
      </c>
      <c r="D34" s="34">
        <f t="shared" si="0"/>
        <v>29.636225728155342</v>
      </c>
      <c r="E34" s="63">
        <f>E30+E31+E33</f>
        <v>68631</v>
      </c>
      <c r="F34" s="64">
        <f t="shared" si="1"/>
        <v>29050</v>
      </c>
      <c r="G34" s="65">
        <f>F34/E34*100</f>
        <v>42.327811047485831</v>
      </c>
      <c r="H34" s="63">
        <f>H30+H31+H33</f>
        <v>23482</v>
      </c>
      <c r="I34" s="63">
        <f>I30+I31+I33</f>
        <v>17607</v>
      </c>
      <c r="J34" s="66">
        <f t="shared" si="3"/>
        <v>5875</v>
      </c>
      <c r="K34" s="65">
        <f>J34/I34*100</f>
        <v>33.367410688930541</v>
      </c>
      <c r="L34" s="67"/>
    </row>
    <row r="35" spans="1:12" x14ac:dyDescent="0.15">
      <c r="A35" s="68"/>
      <c r="B35" s="69"/>
      <c r="C35" s="69"/>
      <c r="D35" s="69"/>
      <c r="E35" s="69"/>
      <c r="L35" s="2" t="s">
        <v>50</v>
      </c>
    </row>
    <row r="44" spans="1:12" x14ac:dyDescent="0.15">
      <c r="H44" s="73" t="s">
        <v>51</v>
      </c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2023年6月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2023-07-10T01:29:03Z</dcterms:modified>
</cp:coreProperties>
</file>