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3月 " sheetId="4" r:id="rId1"/>
  </sheets>
  <calcPr calcId="144525"/>
</workbook>
</file>

<file path=xl/sharedStrings.xml><?xml version="1.0" encoding="utf-8"?>
<sst xmlns="http://schemas.openxmlformats.org/spreadsheetml/2006/main" count="64" uniqueCount="51">
  <si>
    <t>陆 丰 市 2024 年 3 月 财 政 预 算 收 入 完 成 情 况 表</t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</si>
  <si>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</si>
  <si>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</si>
  <si>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</si>
  <si>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charset val="134"/>
      </rPr>
      <t>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</si>
  <si>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</si>
  <si>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</si>
  <si>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</si>
  <si>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</si>
  <si>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</si>
  <si>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</si>
  <si>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charset val="134"/>
      </rPr>
      <t>预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</si>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</sst>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_ "/>
    <numFmt numFmtId="180" formatCode="#,##0_);\(#,##0\)"/>
    <numFmt numFmtId="181" formatCode="0.0_ "/>
    <numFmt numFmtId="182" formatCode="#,##0.0_ "/>
    <numFmt numFmtId="183" formatCode="#,##0_);[Red]\(#,##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178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178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177" fontId="5" fillId="2" borderId="8" xfId="0" applyNumberFormat="1" applyFont="1" applyFill="1" applyBorder="1" applyAlignment="1">
      <alignment horizontal="center"/>
    </xf>
    <xf numFmtId="178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1" fontId="2" fillId="0" borderId="8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82" fontId="2" fillId="0" borderId="8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80" fontId="3" fillId="0" borderId="11" xfId="0" applyNumberFormat="1" applyFont="1" applyFill="1" applyBorder="1" applyAlignment="1">
      <alignment vertical="center"/>
    </xf>
    <xf numFmtId="183" fontId="3" fillId="0" borderId="11" xfId="0" applyNumberFormat="1" applyFont="1" applyFill="1" applyBorder="1" applyAlignment="1">
      <alignment vertical="center"/>
    </xf>
    <xf numFmtId="181" fontId="3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182" fontId="3" fillId="0" borderId="8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183" fontId="2" fillId="0" borderId="11" xfId="0" applyNumberFormat="1" applyFont="1" applyFill="1" applyBorder="1" applyAlignment="1">
      <alignment vertical="center"/>
    </xf>
    <xf numFmtId="183" fontId="3" fillId="2" borderId="11" xfId="0" applyNumberFormat="1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183" fontId="2" fillId="0" borderId="11" xfId="0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vertical="center"/>
    </xf>
    <xf numFmtId="182" fontId="3" fillId="2" borderId="8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right" vertical="center"/>
    </xf>
    <xf numFmtId="178" fontId="2" fillId="0" borderId="13" xfId="0" applyNumberFormat="1" applyFont="1" applyFill="1" applyBorder="1" applyAlignment="1">
      <alignment vertical="center"/>
    </xf>
    <xf numFmtId="182" fontId="2" fillId="0" borderId="1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vertical="center"/>
    </xf>
    <xf numFmtId="10" fontId="3" fillId="0" borderId="0" xfId="3" applyNumberFormat="1" applyFont="1" applyFill="1">
      <alignment vertical="center"/>
    </xf>
    <xf numFmtId="17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9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79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79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80" fontId="2" fillId="0" borderId="17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G41" sqref="G41"/>
    </sheetView>
  </sheetViews>
  <sheetFormatPr defaultColWidth="9" defaultRowHeight="14.25"/>
  <cols>
    <col min="1" max="1" width="36.6" style="8" customWidth="1"/>
    <col min="2" max="2" width="12.1" style="8" customWidth="1"/>
    <col min="3" max="3" width="12.1" style="5" customWidth="1"/>
    <col min="4" max="4" width="12.1" style="9" customWidth="1"/>
    <col min="5" max="7" width="12.1" style="5" customWidth="1"/>
    <col min="8" max="8" width="12.1" style="10" customWidth="1"/>
    <col min="9" max="9" width="12.1" style="11" customWidth="1"/>
    <col min="10" max="11" width="12.1" style="8" customWidth="1"/>
    <col min="12" max="12" width="24.1" style="8" customWidth="1"/>
    <col min="13" max="146" width="9" style="8" customWidth="1"/>
    <col min="147" max="16384" width="9" style="8"/>
  </cols>
  <sheetData>
    <row r="1" ht="32.25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ht="20.25" customHeight="1" spans="1:12">
      <c r="A2" s="13">
        <v>45382</v>
      </c>
      <c r="B2" s="13"/>
      <c r="C2" s="14"/>
      <c r="D2" s="15"/>
      <c r="E2" s="14"/>
      <c r="F2" s="14"/>
      <c r="G2" s="14"/>
      <c r="H2" s="16"/>
      <c r="I2" s="60"/>
      <c r="J2" s="61"/>
      <c r="K2" s="62"/>
      <c r="L2" s="63" t="s">
        <v>1</v>
      </c>
    </row>
    <row r="3" s="1" customFormat="1" ht="18.75" customHeight="1" spans="1:12">
      <c r="A3" s="17"/>
      <c r="B3" s="18" t="s">
        <v>2</v>
      </c>
      <c r="C3" s="18" t="s">
        <v>3</v>
      </c>
      <c r="D3" s="19" t="s">
        <v>4</v>
      </c>
      <c r="E3" s="18" t="s">
        <v>5</v>
      </c>
      <c r="F3" s="18" t="s">
        <v>6</v>
      </c>
      <c r="G3" s="18" t="s">
        <v>6</v>
      </c>
      <c r="H3" s="20" t="s">
        <v>7</v>
      </c>
      <c r="I3" s="64" t="s">
        <v>5</v>
      </c>
      <c r="J3" s="18" t="s">
        <v>6</v>
      </c>
      <c r="K3" s="18" t="s">
        <v>6</v>
      </c>
      <c r="L3" s="65"/>
    </row>
    <row r="4" s="2" customFormat="1" ht="18.75" customHeight="1" spans="1:12">
      <c r="A4" s="21" t="s">
        <v>8</v>
      </c>
      <c r="B4" s="22" t="s">
        <v>9</v>
      </c>
      <c r="C4" s="22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6" t="s">
        <v>14</v>
      </c>
      <c r="J4" s="22" t="s">
        <v>15</v>
      </c>
      <c r="K4" s="22" t="s">
        <v>15</v>
      </c>
      <c r="L4" s="67" t="s">
        <v>16</v>
      </c>
    </row>
    <row r="5" s="3" customFormat="1" ht="18.75" customHeight="1" spans="1:12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8" t="s">
        <v>10</v>
      </c>
      <c r="J5" s="26" t="s">
        <v>19</v>
      </c>
      <c r="K5" s="26" t="s">
        <v>20</v>
      </c>
      <c r="L5" s="69"/>
    </row>
    <row r="6" s="4" customFormat="1" ht="24" customHeight="1" spans="1:12">
      <c r="A6" s="29" t="s">
        <v>21</v>
      </c>
      <c r="B6" s="30">
        <f>SUM(B7:B20)</f>
        <v>70000</v>
      </c>
      <c r="C6" s="30">
        <f>SUM(C7:C20)</f>
        <v>13476</v>
      </c>
      <c r="D6" s="31">
        <f t="shared" ref="D6:D19" si="0">C6/B6*100</f>
        <v>19.2514285714286</v>
      </c>
      <c r="E6" s="30">
        <f>SUM(E7:E20)</f>
        <v>15567</v>
      </c>
      <c r="F6" s="32">
        <f t="shared" ref="F6:F34" si="1">C6-E6</f>
        <v>-2091</v>
      </c>
      <c r="G6" s="33">
        <f t="shared" ref="G6:G19" si="2">F6/E6*100</f>
        <v>-13.4322605511659</v>
      </c>
      <c r="H6" s="30">
        <f>H7+H8+H9+H10+H11+H12+H13+H14+H15+H16+H17+H18+H19+H20</f>
        <v>4980</v>
      </c>
      <c r="I6" s="30">
        <f>SUM(I7:I20)</f>
        <v>5096</v>
      </c>
      <c r="J6" s="32">
        <f t="shared" ref="J6:J34" si="3">H6-I6</f>
        <v>-116</v>
      </c>
      <c r="K6" s="33">
        <f t="shared" ref="K6:K19" si="4">J6/I6*100</f>
        <v>-2.27629513343799</v>
      </c>
      <c r="L6" s="70"/>
    </row>
    <row r="7" ht="24" customHeight="1" spans="1:12">
      <c r="A7" s="34" t="s">
        <v>22</v>
      </c>
      <c r="B7" s="35">
        <v>18300</v>
      </c>
      <c r="C7" s="36">
        <v>4179</v>
      </c>
      <c r="D7" s="37">
        <f t="shared" si="0"/>
        <v>22.8360655737705</v>
      </c>
      <c r="E7" s="36">
        <v>3896</v>
      </c>
      <c r="F7" s="38">
        <f t="shared" si="1"/>
        <v>283</v>
      </c>
      <c r="G7" s="39">
        <f t="shared" si="2"/>
        <v>7.26386036960986</v>
      </c>
      <c r="H7" s="40">
        <v>1276</v>
      </c>
      <c r="I7" s="36">
        <v>1113</v>
      </c>
      <c r="J7" s="38">
        <f t="shared" si="3"/>
        <v>163</v>
      </c>
      <c r="K7" s="39">
        <f t="shared" si="4"/>
        <v>14.6451033243486</v>
      </c>
      <c r="L7" s="70"/>
    </row>
    <row r="8" ht="24" customHeight="1" spans="1:12">
      <c r="A8" s="34" t="s">
        <v>23</v>
      </c>
      <c r="B8" s="35">
        <v>5500</v>
      </c>
      <c r="C8" s="36">
        <v>1235</v>
      </c>
      <c r="D8" s="37">
        <f t="shared" si="0"/>
        <v>22.4545454545455</v>
      </c>
      <c r="E8" s="36">
        <v>713</v>
      </c>
      <c r="F8" s="38">
        <f t="shared" si="1"/>
        <v>522</v>
      </c>
      <c r="G8" s="39">
        <f t="shared" si="2"/>
        <v>73.2117812061711</v>
      </c>
      <c r="H8" s="40">
        <v>65</v>
      </c>
      <c r="I8" s="36">
        <v>55</v>
      </c>
      <c r="J8" s="38">
        <f t="shared" si="3"/>
        <v>10</v>
      </c>
      <c r="K8" s="39">
        <f t="shared" si="4"/>
        <v>18.1818181818182</v>
      </c>
      <c r="L8" s="70"/>
    </row>
    <row r="9" ht="24" customHeight="1" spans="1:12">
      <c r="A9" s="34" t="s">
        <v>24</v>
      </c>
      <c r="B9" s="35">
        <v>1400</v>
      </c>
      <c r="C9" s="36">
        <v>358</v>
      </c>
      <c r="D9" s="37">
        <f t="shared" si="0"/>
        <v>25.5714285714286</v>
      </c>
      <c r="E9" s="36">
        <v>372</v>
      </c>
      <c r="F9" s="38">
        <f t="shared" si="1"/>
        <v>-14</v>
      </c>
      <c r="G9" s="39">
        <f t="shared" si="2"/>
        <v>-3.76344086021505</v>
      </c>
      <c r="H9" s="40">
        <v>-28</v>
      </c>
      <c r="I9" s="36">
        <v>6</v>
      </c>
      <c r="J9" s="38">
        <f t="shared" si="3"/>
        <v>-34</v>
      </c>
      <c r="K9" s="39">
        <f t="shared" si="4"/>
        <v>-566.666666666667</v>
      </c>
      <c r="L9" s="70"/>
    </row>
    <row r="10" ht="24" customHeight="1" spans="1:12">
      <c r="A10" s="34" t="s">
        <v>25</v>
      </c>
      <c r="B10" s="35">
        <v>1500</v>
      </c>
      <c r="C10" s="36">
        <v>31</v>
      </c>
      <c r="D10" s="37">
        <f t="shared" si="0"/>
        <v>2.06666666666667</v>
      </c>
      <c r="E10" s="36">
        <v>11</v>
      </c>
      <c r="F10" s="38">
        <f t="shared" si="1"/>
        <v>20</v>
      </c>
      <c r="G10" s="39">
        <f t="shared" si="2"/>
        <v>181.818181818182</v>
      </c>
      <c r="H10" s="40">
        <v>17</v>
      </c>
      <c r="I10" s="36">
        <v>0</v>
      </c>
      <c r="J10" s="38">
        <f t="shared" si="3"/>
        <v>17</v>
      </c>
      <c r="K10" s="39" t="e">
        <f t="shared" si="4"/>
        <v>#DIV/0!</v>
      </c>
      <c r="L10" s="70"/>
    </row>
    <row r="11" ht="24" customHeight="1" spans="1:12">
      <c r="A11" s="34" t="s">
        <v>26</v>
      </c>
      <c r="B11" s="35">
        <v>5900</v>
      </c>
      <c r="C11" s="36">
        <v>1322</v>
      </c>
      <c r="D11" s="37">
        <f t="shared" si="0"/>
        <v>22.4067796610169</v>
      </c>
      <c r="E11" s="36">
        <v>1403</v>
      </c>
      <c r="F11" s="38">
        <f t="shared" si="1"/>
        <v>-81</v>
      </c>
      <c r="G11" s="39">
        <f t="shared" si="2"/>
        <v>-5.77334283677833</v>
      </c>
      <c r="H11" s="40">
        <v>323</v>
      </c>
      <c r="I11" s="36">
        <v>372</v>
      </c>
      <c r="J11" s="38">
        <f t="shared" si="3"/>
        <v>-49</v>
      </c>
      <c r="K11" s="39">
        <f t="shared" si="4"/>
        <v>-13.1720430107527</v>
      </c>
      <c r="L11" s="70"/>
    </row>
    <row r="12" ht="24" customHeight="1" spans="1:12">
      <c r="A12" s="34" t="s">
        <v>27</v>
      </c>
      <c r="B12" s="35">
        <v>4150</v>
      </c>
      <c r="C12" s="36">
        <v>324</v>
      </c>
      <c r="D12" s="37">
        <f t="shared" si="0"/>
        <v>7.80722891566265</v>
      </c>
      <c r="E12" s="36">
        <v>203</v>
      </c>
      <c r="F12" s="38">
        <f t="shared" si="1"/>
        <v>121</v>
      </c>
      <c r="G12" s="39">
        <f t="shared" si="2"/>
        <v>59.6059113300493</v>
      </c>
      <c r="H12" s="40">
        <v>192</v>
      </c>
      <c r="I12" s="36">
        <v>80</v>
      </c>
      <c r="J12" s="38">
        <f t="shared" si="3"/>
        <v>112</v>
      </c>
      <c r="K12" s="39">
        <f t="shared" si="4"/>
        <v>140</v>
      </c>
      <c r="L12" s="70"/>
    </row>
    <row r="13" ht="24" customHeight="1" spans="1:12">
      <c r="A13" s="41" t="s">
        <v>28</v>
      </c>
      <c r="B13" s="35">
        <v>1850</v>
      </c>
      <c r="C13" s="36">
        <v>431</v>
      </c>
      <c r="D13" s="37">
        <f t="shared" si="0"/>
        <v>23.2972972972973</v>
      </c>
      <c r="E13" s="36">
        <v>548</v>
      </c>
      <c r="F13" s="38">
        <f t="shared" si="1"/>
        <v>-117</v>
      </c>
      <c r="G13" s="39">
        <f t="shared" si="2"/>
        <v>-21.3503649635036</v>
      </c>
      <c r="H13" s="40">
        <v>122</v>
      </c>
      <c r="I13" s="36">
        <v>295</v>
      </c>
      <c r="J13" s="38">
        <f t="shared" si="3"/>
        <v>-173</v>
      </c>
      <c r="K13" s="39">
        <f t="shared" si="4"/>
        <v>-58.6440677966102</v>
      </c>
      <c r="L13" s="70"/>
    </row>
    <row r="14" ht="24" customHeight="1" spans="1:12">
      <c r="A14" s="41" t="s">
        <v>29</v>
      </c>
      <c r="B14" s="35">
        <v>2550</v>
      </c>
      <c r="C14" s="36">
        <v>197</v>
      </c>
      <c r="D14" s="37">
        <f t="shared" si="0"/>
        <v>7.72549019607843</v>
      </c>
      <c r="E14" s="36">
        <v>376</v>
      </c>
      <c r="F14" s="38">
        <f t="shared" si="1"/>
        <v>-179</v>
      </c>
      <c r="G14" s="39">
        <f t="shared" si="2"/>
        <v>-47.6063829787234</v>
      </c>
      <c r="H14" s="40">
        <v>80</v>
      </c>
      <c r="I14" s="36">
        <v>340</v>
      </c>
      <c r="J14" s="38">
        <f t="shared" si="3"/>
        <v>-260</v>
      </c>
      <c r="K14" s="39">
        <f t="shared" si="4"/>
        <v>-76.4705882352941</v>
      </c>
      <c r="L14" s="70"/>
    </row>
    <row r="15" ht="24" customHeight="1" spans="1:12">
      <c r="A15" s="34" t="s">
        <v>30</v>
      </c>
      <c r="B15" s="35">
        <v>5000</v>
      </c>
      <c r="C15" s="36">
        <v>1610</v>
      </c>
      <c r="D15" s="37">
        <f t="shared" si="0"/>
        <v>32.2</v>
      </c>
      <c r="E15" s="36">
        <v>910</v>
      </c>
      <c r="F15" s="38">
        <f t="shared" si="1"/>
        <v>700</v>
      </c>
      <c r="G15" s="39">
        <f t="shared" si="2"/>
        <v>76.9230769230769</v>
      </c>
      <c r="H15" s="40">
        <v>1174</v>
      </c>
      <c r="I15" s="36">
        <v>625</v>
      </c>
      <c r="J15" s="38">
        <f t="shared" si="3"/>
        <v>549</v>
      </c>
      <c r="K15" s="39">
        <f t="shared" si="4"/>
        <v>87.84</v>
      </c>
      <c r="L15" s="70"/>
    </row>
    <row r="16" ht="24" customHeight="1" spans="1:12">
      <c r="A16" s="42" t="s">
        <v>31</v>
      </c>
      <c r="B16" s="35">
        <v>2000</v>
      </c>
      <c r="C16" s="36">
        <v>517</v>
      </c>
      <c r="D16" s="37">
        <f t="shared" si="0"/>
        <v>25.85</v>
      </c>
      <c r="E16" s="36">
        <v>475</v>
      </c>
      <c r="F16" s="38">
        <f t="shared" si="1"/>
        <v>42</v>
      </c>
      <c r="G16" s="39">
        <f t="shared" si="2"/>
        <v>8.84210526315789</v>
      </c>
      <c r="H16" s="40">
        <v>105</v>
      </c>
      <c r="I16" s="36">
        <v>115</v>
      </c>
      <c r="J16" s="38">
        <f t="shared" si="3"/>
        <v>-10</v>
      </c>
      <c r="K16" s="39">
        <f t="shared" si="4"/>
        <v>-8.69565217391304</v>
      </c>
      <c r="L16" s="70"/>
    </row>
    <row r="17" ht="24" customHeight="1" spans="1:12">
      <c r="A17" s="42" t="s">
        <v>32</v>
      </c>
      <c r="B17" s="35">
        <v>350</v>
      </c>
      <c r="C17" s="36">
        <v>105</v>
      </c>
      <c r="D17" s="37">
        <f t="shared" si="0"/>
        <v>30</v>
      </c>
      <c r="E17" s="36">
        <v>48</v>
      </c>
      <c r="F17" s="38">
        <f t="shared" si="1"/>
        <v>57</v>
      </c>
      <c r="G17" s="39">
        <f t="shared" si="2"/>
        <v>118.75</v>
      </c>
      <c r="H17" s="40">
        <v>47</v>
      </c>
      <c r="I17" s="36">
        <v>0</v>
      </c>
      <c r="J17" s="38">
        <f t="shared" si="3"/>
        <v>47</v>
      </c>
      <c r="K17" s="39" t="e">
        <f t="shared" si="4"/>
        <v>#DIV/0!</v>
      </c>
      <c r="L17" s="70"/>
    </row>
    <row r="18" ht="24" customHeight="1" spans="1:12">
      <c r="A18" s="34" t="s">
        <v>33</v>
      </c>
      <c r="B18" s="35">
        <v>12000</v>
      </c>
      <c r="C18" s="36">
        <v>2022</v>
      </c>
      <c r="D18" s="37">
        <f t="shared" si="0"/>
        <v>16.85</v>
      </c>
      <c r="E18" s="36">
        <v>4770</v>
      </c>
      <c r="F18" s="38">
        <f t="shared" si="1"/>
        <v>-2748</v>
      </c>
      <c r="G18" s="39">
        <f t="shared" si="2"/>
        <v>-57.6100628930818</v>
      </c>
      <c r="H18" s="40">
        <v>1267</v>
      </c>
      <c r="I18" s="36">
        <v>1504</v>
      </c>
      <c r="J18" s="38">
        <f t="shared" si="3"/>
        <v>-237</v>
      </c>
      <c r="K18" s="39">
        <f t="shared" si="4"/>
        <v>-15.7579787234043</v>
      </c>
      <c r="L18" s="70"/>
    </row>
    <row r="19" ht="24" customHeight="1" spans="1:12">
      <c r="A19" s="34" t="s">
        <v>34</v>
      </c>
      <c r="B19" s="35">
        <v>9500</v>
      </c>
      <c r="C19" s="36">
        <v>1145</v>
      </c>
      <c r="D19" s="37">
        <f t="shared" si="0"/>
        <v>12.0526315789474</v>
      </c>
      <c r="E19" s="36">
        <v>1842</v>
      </c>
      <c r="F19" s="38">
        <f t="shared" si="1"/>
        <v>-697</v>
      </c>
      <c r="G19" s="39">
        <f t="shared" si="2"/>
        <v>-37.8393051031488</v>
      </c>
      <c r="H19" s="40">
        <v>340</v>
      </c>
      <c r="I19" s="36">
        <v>591</v>
      </c>
      <c r="J19" s="38">
        <f t="shared" si="3"/>
        <v>-251</v>
      </c>
      <c r="K19" s="39">
        <f t="shared" si="4"/>
        <v>-42.4703891708968</v>
      </c>
      <c r="L19" s="70"/>
    </row>
    <row r="20" ht="24" customHeight="1" spans="1:12">
      <c r="A20" s="41" t="s">
        <v>35</v>
      </c>
      <c r="B20" s="35">
        <v>0</v>
      </c>
      <c r="C20" s="36">
        <v>0</v>
      </c>
      <c r="D20" s="37"/>
      <c r="E20" s="36">
        <v>0</v>
      </c>
      <c r="F20" s="38">
        <f t="shared" si="1"/>
        <v>0</v>
      </c>
      <c r="G20" s="39"/>
      <c r="H20" s="40">
        <v>0</v>
      </c>
      <c r="I20" s="36">
        <v>0</v>
      </c>
      <c r="J20" s="38">
        <f t="shared" si="3"/>
        <v>0</v>
      </c>
      <c r="K20" s="39"/>
      <c r="L20" s="70"/>
    </row>
    <row r="21" s="4" customFormat="1" ht="24" customHeight="1" spans="1:12">
      <c r="A21" s="43" t="s">
        <v>36</v>
      </c>
      <c r="B21" s="44">
        <f>SUM(B22:B29)</f>
        <v>75800</v>
      </c>
      <c r="C21" s="44">
        <f>SUM(C22:C29)</f>
        <v>25206</v>
      </c>
      <c r="D21" s="31">
        <f t="shared" ref="D21:D28" si="5">C21/B21*100</f>
        <v>33.2532981530343</v>
      </c>
      <c r="E21" s="44">
        <f t="shared" ref="E21:I21" si="6">E22+E23+E24+E25+E26+E27+E28+E29</f>
        <v>21851</v>
      </c>
      <c r="F21" s="32">
        <f t="shared" si="1"/>
        <v>3355</v>
      </c>
      <c r="G21" s="33">
        <f t="shared" ref="G21:G34" si="7">F21/E21*100</f>
        <v>15.353988375818</v>
      </c>
      <c r="H21" s="44">
        <f t="shared" si="6"/>
        <v>18218</v>
      </c>
      <c r="I21" s="71">
        <f t="shared" si="6"/>
        <v>10800</v>
      </c>
      <c r="J21" s="32">
        <f t="shared" si="3"/>
        <v>7418</v>
      </c>
      <c r="K21" s="33">
        <f t="shared" ref="K21:K28" si="8">J21/I21*100</f>
        <v>68.6851851851852</v>
      </c>
      <c r="L21" s="70"/>
    </row>
    <row r="22" s="5" customFormat="1" ht="24" customHeight="1" spans="1:12">
      <c r="A22" s="34" t="s">
        <v>37</v>
      </c>
      <c r="B22" s="36">
        <v>4400</v>
      </c>
      <c r="C22" s="36">
        <v>896</v>
      </c>
      <c r="D22" s="37">
        <f t="shared" si="5"/>
        <v>20.3636363636364</v>
      </c>
      <c r="E22" s="36">
        <v>984</v>
      </c>
      <c r="F22" s="38">
        <f t="shared" si="1"/>
        <v>-88</v>
      </c>
      <c r="G22" s="39">
        <f t="shared" si="7"/>
        <v>-8.94308943089431</v>
      </c>
      <c r="H22" s="40">
        <v>227</v>
      </c>
      <c r="I22" s="36">
        <v>256</v>
      </c>
      <c r="J22" s="38">
        <f t="shared" si="3"/>
        <v>-29</v>
      </c>
      <c r="K22" s="39">
        <f t="shared" si="8"/>
        <v>-11.328125</v>
      </c>
      <c r="L22" s="70"/>
    </row>
    <row r="23" s="5" customFormat="1" ht="24" customHeight="1" spans="1:12">
      <c r="A23" s="34" t="s">
        <v>38</v>
      </c>
      <c r="B23" s="36">
        <v>8900</v>
      </c>
      <c r="C23" s="36">
        <v>13463</v>
      </c>
      <c r="D23" s="37">
        <f t="shared" si="5"/>
        <v>151.269662921348</v>
      </c>
      <c r="E23" s="36">
        <v>5502</v>
      </c>
      <c r="F23" s="38">
        <f t="shared" si="1"/>
        <v>7961</v>
      </c>
      <c r="G23" s="39">
        <f t="shared" si="7"/>
        <v>144.692838967648</v>
      </c>
      <c r="H23" s="40">
        <v>11130</v>
      </c>
      <c r="I23" s="36">
        <v>21</v>
      </c>
      <c r="J23" s="38">
        <f t="shared" si="3"/>
        <v>11109</v>
      </c>
      <c r="K23" s="39">
        <f t="shared" si="8"/>
        <v>52900</v>
      </c>
      <c r="L23" s="70"/>
    </row>
    <row r="24" s="5" customFormat="1" ht="24" customHeight="1" spans="1:12">
      <c r="A24" s="34" t="s">
        <v>39</v>
      </c>
      <c r="B24" s="36">
        <v>5500</v>
      </c>
      <c r="C24" s="36">
        <v>8225</v>
      </c>
      <c r="D24" s="37">
        <f t="shared" si="5"/>
        <v>149.545454545455</v>
      </c>
      <c r="E24" s="36">
        <v>3787</v>
      </c>
      <c r="F24" s="38">
        <f t="shared" si="1"/>
        <v>4438</v>
      </c>
      <c r="G24" s="39">
        <f t="shared" si="7"/>
        <v>117.190388170055</v>
      </c>
      <c r="H24" s="40">
        <v>5557</v>
      </c>
      <c r="I24" s="36">
        <v>1501</v>
      </c>
      <c r="J24" s="38">
        <f t="shared" si="3"/>
        <v>4056</v>
      </c>
      <c r="K24" s="39">
        <f t="shared" si="8"/>
        <v>270.219853431046</v>
      </c>
      <c r="L24" s="70"/>
    </row>
    <row r="25" s="5" customFormat="1" ht="24" customHeight="1" spans="1:12">
      <c r="A25" s="34" t="s">
        <v>40</v>
      </c>
      <c r="B25" s="40">
        <v>49800</v>
      </c>
      <c r="C25" s="40">
        <v>836</v>
      </c>
      <c r="D25" s="37">
        <f t="shared" si="5"/>
        <v>1.67871485943775</v>
      </c>
      <c r="E25" s="40">
        <v>9138</v>
      </c>
      <c r="F25" s="38">
        <f t="shared" si="1"/>
        <v>-8302</v>
      </c>
      <c r="G25" s="39">
        <f t="shared" si="7"/>
        <v>-90.8513898008317</v>
      </c>
      <c r="H25" s="40">
        <v>52</v>
      </c>
      <c r="I25" s="36">
        <v>8980</v>
      </c>
      <c r="J25" s="38">
        <f t="shared" si="3"/>
        <v>-8928</v>
      </c>
      <c r="K25" s="39">
        <f t="shared" si="8"/>
        <v>-99.4209354120267</v>
      </c>
      <c r="L25" s="70"/>
    </row>
    <row r="26" s="5" customFormat="1" ht="24" customHeight="1" spans="1:12">
      <c r="A26" s="34" t="s">
        <v>41</v>
      </c>
      <c r="B26" s="40">
        <v>300</v>
      </c>
      <c r="C26" s="40">
        <v>159</v>
      </c>
      <c r="D26" s="37">
        <f t="shared" si="5"/>
        <v>53</v>
      </c>
      <c r="E26" s="40">
        <v>111</v>
      </c>
      <c r="F26" s="38">
        <f t="shared" si="1"/>
        <v>48</v>
      </c>
      <c r="G26" s="39">
        <f t="shared" si="7"/>
        <v>43.2432432432432</v>
      </c>
      <c r="H26" s="40">
        <v>-1</v>
      </c>
      <c r="I26" s="36">
        <v>6</v>
      </c>
      <c r="J26" s="38">
        <f t="shared" si="3"/>
        <v>-7</v>
      </c>
      <c r="K26" s="39">
        <f t="shared" si="8"/>
        <v>-116.666666666667</v>
      </c>
      <c r="L26" s="70"/>
    </row>
    <row r="27" s="5" customFormat="1" ht="24" customHeight="1" spans="1:12">
      <c r="A27" s="34" t="s">
        <v>42</v>
      </c>
      <c r="B27" s="40">
        <v>1000</v>
      </c>
      <c r="C27" s="40">
        <v>345</v>
      </c>
      <c r="D27" s="37">
        <f t="shared" si="5"/>
        <v>34.5</v>
      </c>
      <c r="E27" s="40">
        <v>1142</v>
      </c>
      <c r="F27" s="38">
        <f t="shared" si="1"/>
        <v>-797</v>
      </c>
      <c r="G27" s="39">
        <f t="shared" si="7"/>
        <v>-69.7898423817863</v>
      </c>
      <c r="H27" s="40">
        <v>207</v>
      </c>
      <c r="I27" s="36">
        <v>0</v>
      </c>
      <c r="J27" s="38">
        <f t="shared" si="3"/>
        <v>207</v>
      </c>
      <c r="K27" s="39" t="e">
        <f t="shared" si="8"/>
        <v>#DIV/0!</v>
      </c>
      <c r="L27" s="70"/>
    </row>
    <row r="28" s="5" customFormat="1" ht="24" customHeight="1" spans="1:12">
      <c r="A28" s="34" t="s">
        <v>43</v>
      </c>
      <c r="B28" s="36">
        <v>5900</v>
      </c>
      <c r="C28" s="36">
        <v>1282</v>
      </c>
      <c r="D28" s="37">
        <f t="shared" si="5"/>
        <v>21.728813559322</v>
      </c>
      <c r="E28" s="36">
        <v>1182</v>
      </c>
      <c r="F28" s="38">
        <f t="shared" si="1"/>
        <v>100</v>
      </c>
      <c r="G28" s="39">
        <f t="shared" si="7"/>
        <v>8.46023688663283</v>
      </c>
      <c r="H28" s="40">
        <v>1046</v>
      </c>
      <c r="I28" s="36">
        <v>36</v>
      </c>
      <c r="J28" s="38">
        <f t="shared" si="3"/>
        <v>1010</v>
      </c>
      <c r="K28" s="39">
        <f t="shared" si="8"/>
        <v>2805.55555555556</v>
      </c>
      <c r="L28" s="70"/>
    </row>
    <row r="29" s="5" customFormat="1" ht="24" customHeight="1" spans="1:12">
      <c r="A29" s="34" t="s">
        <v>44</v>
      </c>
      <c r="B29" s="45"/>
      <c r="C29" s="45"/>
      <c r="D29" s="37"/>
      <c r="E29" s="45">
        <v>5</v>
      </c>
      <c r="F29" s="46">
        <f t="shared" si="1"/>
        <v>-5</v>
      </c>
      <c r="G29" s="39">
        <f t="shared" si="7"/>
        <v>-100</v>
      </c>
      <c r="H29" s="40">
        <v>0</v>
      </c>
      <c r="I29" s="36">
        <v>0</v>
      </c>
      <c r="J29" s="38">
        <f t="shared" si="3"/>
        <v>0</v>
      </c>
      <c r="K29" s="39"/>
      <c r="L29" s="70"/>
    </row>
    <row r="30" s="6" customFormat="1" ht="24" customHeight="1" spans="1:12">
      <c r="A30" s="47" t="s">
        <v>45</v>
      </c>
      <c r="B30" s="44">
        <f>B6+B21</f>
        <v>145800</v>
      </c>
      <c r="C30" s="44">
        <f t="shared" ref="C30:I30" si="9">C6+C21</f>
        <v>38682</v>
      </c>
      <c r="D30" s="31">
        <f t="shared" ref="D30:D34" si="10">C30/B30*100</f>
        <v>26.5308641975309</v>
      </c>
      <c r="E30" s="48">
        <f t="shared" si="9"/>
        <v>37418</v>
      </c>
      <c r="F30" s="32">
        <f t="shared" si="1"/>
        <v>1264</v>
      </c>
      <c r="G30" s="33">
        <f t="shared" si="7"/>
        <v>3.37805334331071</v>
      </c>
      <c r="H30" s="44">
        <f t="shared" si="9"/>
        <v>23198</v>
      </c>
      <c r="I30" s="71">
        <f t="shared" si="9"/>
        <v>15896</v>
      </c>
      <c r="J30" s="32">
        <f t="shared" si="3"/>
        <v>7302</v>
      </c>
      <c r="K30" s="39">
        <f t="shared" ref="K30:K34" si="11">J30/I30*100</f>
        <v>45.9360845495722</v>
      </c>
      <c r="L30" s="70"/>
    </row>
    <row r="31" ht="24" customHeight="1" spans="1:12">
      <c r="A31" s="47" t="s">
        <v>46</v>
      </c>
      <c r="B31" s="44">
        <v>158877</v>
      </c>
      <c r="C31" s="44">
        <v>10126</v>
      </c>
      <c r="D31" s="31">
        <f t="shared" si="10"/>
        <v>6.37348389005331</v>
      </c>
      <c r="E31" s="44">
        <v>10692</v>
      </c>
      <c r="F31" s="32">
        <f t="shared" si="1"/>
        <v>-566</v>
      </c>
      <c r="G31" s="33">
        <f t="shared" si="7"/>
        <v>-5.29367751589974</v>
      </c>
      <c r="H31" s="40">
        <v>7946</v>
      </c>
      <c r="I31" s="36">
        <v>1127</v>
      </c>
      <c r="J31" s="38">
        <f t="shared" si="3"/>
        <v>6819</v>
      </c>
      <c r="K31" s="39">
        <f t="shared" si="11"/>
        <v>605.057675244011</v>
      </c>
      <c r="L31" s="70"/>
    </row>
    <row r="32" ht="24" customHeight="1" spans="1:12">
      <c r="A32" s="42" t="s">
        <v>47</v>
      </c>
      <c r="B32" s="45">
        <v>152307</v>
      </c>
      <c r="C32" s="45">
        <v>8636</v>
      </c>
      <c r="D32" s="49">
        <f t="shared" si="10"/>
        <v>5.67012678340457</v>
      </c>
      <c r="E32" s="45">
        <v>8710</v>
      </c>
      <c r="F32" s="46">
        <f t="shared" si="1"/>
        <v>-74</v>
      </c>
      <c r="G32" s="50">
        <f t="shared" si="7"/>
        <v>-0.849598163030999</v>
      </c>
      <c r="H32" s="40">
        <v>7851</v>
      </c>
      <c r="I32" s="36">
        <v>101</v>
      </c>
      <c r="J32" s="38">
        <f t="shared" si="3"/>
        <v>7750</v>
      </c>
      <c r="K32" s="39">
        <f t="shared" si="11"/>
        <v>7673.26732673267</v>
      </c>
      <c r="L32" s="70"/>
    </row>
    <row r="33" s="4" customFormat="1" ht="24" customHeight="1" spans="1:12">
      <c r="A33" s="47" t="s">
        <v>48</v>
      </c>
      <c r="B33" s="44">
        <v>60600</v>
      </c>
      <c r="C33" s="44">
        <v>200</v>
      </c>
      <c r="D33" s="37">
        <f t="shared" si="10"/>
        <v>0.33003300330033</v>
      </c>
      <c r="E33" s="44">
        <v>0</v>
      </c>
      <c r="F33" s="32">
        <f t="shared" si="1"/>
        <v>200</v>
      </c>
      <c r="G33" s="39" t="e">
        <f t="shared" si="7"/>
        <v>#DIV/0!</v>
      </c>
      <c r="H33" s="40">
        <v>200</v>
      </c>
      <c r="I33" s="36">
        <v>0</v>
      </c>
      <c r="J33" s="38">
        <f t="shared" si="3"/>
        <v>200</v>
      </c>
      <c r="K33" s="39" t="e">
        <f t="shared" si="11"/>
        <v>#DIV/0!</v>
      </c>
      <c r="L33" s="70"/>
    </row>
    <row r="34" ht="24" customHeight="1" spans="1:12">
      <c r="A34" s="51" t="s">
        <v>49</v>
      </c>
      <c r="B34" s="52">
        <f>B30+B31+B33</f>
        <v>365277</v>
      </c>
      <c r="C34" s="52">
        <f t="shared" ref="C34:I34" si="12">C30+C31+C33</f>
        <v>49008</v>
      </c>
      <c r="D34" s="31">
        <f t="shared" si="10"/>
        <v>13.4166673510788</v>
      </c>
      <c r="E34" s="52">
        <f t="shared" si="12"/>
        <v>48110</v>
      </c>
      <c r="F34" s="53">
        <f t="shared" si="1"/>
        <v>898</v>
      </c>
      <c r="G34" s="54">
        <f t="shared" si="7"/>
        <v>1.86655580960299</v>
      </c>
      <c r="H34" s="52">
        <f t="shared" si="12"/>
        <v>31344</v>
      </c>
      <c r="I34" s="52">
        <f t="shared" si="12"/>
        <v>17023</v>
      </c>
      <c r="J34" s="72">
        <f t="shared" si="3"/>
        <v>14321</v>
      </c>
      <c r="K34" s="54">
        <f t="shared" si="11"/>
        <v>84.1273571050931</v>
      </c>
      <c r="L34" s="73"/>
    </row>
    <row r="35" spans="1:12">
      <c r="A35" s="55"/>
      <c r="B35" s="56"/>
      <c r="C35" s="56"/>
      <c r="D35" s="56"/>
      <c r="E35" s="56"/>
      <c r="L35" s="74" t="s">
        <v>50</v>
      </c>
    </row>
    <row r="37" s="7" customFormat="1" spans="3:9">
      <c r="C37" s="10"/>
      <c r="E37" s="57"/>
      <c r="F37" s="57"/>
      <c r="G37" s="57"/>
      <c r="H37" s="57"/>
      <c r="I37" s="57"/>
    </row>
    <row r="38" spans="2:3">
      <c r="B38" s="7"/>
      <c r="C38" s="10"/>
    </row>
    <row r="39" spans="2:3">
      <c r="B39" s="7"/>
      <c r="C39" s="10"/>
    </row>
    <row r="40" spans="2:3">
      <c r="B40" s="7"/>
      <c r="C40" s="10"/>
    </row>
    <row r="41" spans="2:3">
      <c r="B41" s="7"/>
      <c r="C41" s="10"/>
    </row>
    <row r="42" spans="2:2">
      <c r="B42" s="7"/>
    </row>
    <row r="43" spans="2:3">
      <c r="B43" s="7"/>
      <c r="C43" s="58"/>
    </row>
    <row r="44" spans="2:8">
      <c r="B44" s="7"/>
      <c r="H44" s="59"/>
    </row>
    <row r="45" spans="2:2">
      <c r="B45" s="7"/>
    </row>
    <row r="46" spans="2:2">
      <c r="B46" s="7"/>
    </row>
    <row r="47" spans="2:2">
      <c r="B47" s="7"/>
    </row>
    <row r="48" spans="2:2">
      <c r="B48" s="7"/>
    </row>
    <row r="49" spans="2:2">
      <c r="B49" s="7"/>
    </row>
  </sheetData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2024年3月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2024-04-10T09:23:37Z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