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5月" sheetId="4" r:id="rId1"/>
  </sheets>
  <calcPr calcId="144525"/>
</workbook>
</file>

<file path=xl/sharedStrings.xml><?xml version="1.0" encoding="utf-8"?>
<sst xmlns="http://schemas.openxmlformats.org/spreadsheetml/2006/main" count="64" uniqueCount="51">
  <si>
    <t>陆 丰 市 2024 年 5 月 财 政 预 算 收 入 完 成 情 况 表</t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</si>
  <si>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</si>
  <si>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</si>
  <si>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</si>
  <si>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charset val="134"/>
      </rPr>
      <t>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</si>
  <si>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</si>
  <si>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</si>
  <si>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</si>
  <si>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</si>
  <si>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</si>
  <si>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</si>
  <si>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charset val="134"/>
      </rPr>
      <t>预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</si>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</sst>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_ "/>
    <numFmt numFmtId="180" formatCode="#,##0_);\(#,##0\)"/>
    <numFmt numFmtId="181" formatCode="0.0_ "/>
    <numFmt numFmtId="182" formatCode="#,##0.0_ "/>
    <numFmt numFmtId="183" formatCode="#,##0_);[Red]\(#,##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178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178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177" fontId="5" fillId="2" borderId="8" xfId="0" applyNumberFormat="1" applyFont="1" applyFill="1" applyBorder="1" applyAlignment="1">
      <alignment horizontal="center"/>
    </xf>
    <xf numFmtId="178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1" fontId="2" fillId="0" borderId="8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82" fontId="2" fillId="0" borderId="8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80" fontId="3" fillId="0" borderId="11" xfId="0" applyNumberFormat="1" applyFont="1" applyFill="1" applyBorder="1" applyAlignment="1">
      <alignment vertical="center"/>
    </xf>
    <xf numFmtId="183" fontId="3" fillId="0" borderId="11" xfId="0" applyNumberFormat="1" applyFont="1" applyFill="1" applyBorder="1" applyAlignment="1">
      <alignment vertical="center"/>
    </xf>
    <xf numFmtId="181" fontId="3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182" fontId="3" fillId="0" borderId="8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183" fontId="2" fillId="0" borderId="11" xfId="0" applyNumberFormat="1" applyFont="1" applyFill="1" applyBorder="1" applyAlignment="1">
      <alignment vertical="center"/>
    </xf>
    <xf numFmtId="183" fontId="3" fillId="2" borderId="11" xfId="0" applyNumberFormat="1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183" fontId="2" fillId="0" borderId="11" xfId="0" applyNumberFormat="1" applyFont="1" applyFill="1" applyBorder="1" applyAlignment="1">
      <alignment horizontal="right" vertical="center"/>
    </xf>
    <xf numFmtId="183" fontId="6" fillId="0" borderId="11" xfId="0" applyNumberFormat="1" applyFont="1" applyFill="1" applyBorder="1" applyAlignment="1">
      <alignment vertical="center"/>
    </xf>
    <xf numFmtId="181" fontId="3" fillId="2" borderId="8" xfId="0" applyNumberFormat="1" applyFont="1" applyFill="1" applyBorder="1" applyAlignment="1">
      <alignment vertical="center"/>
    </xf>
    <xf numFmtId="182" fontId="3" fillId="2" borderId="8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right" vertical="center"/>
    </xf>
    <xf numFmtId="178" fontId="2" fillId="0" borderId="13" xfId="0" applyNumberFormat="1" applyFont="1" applyFill="1" applyBorder="1" applyAlignment="1">
      <alignment vertical="center"/>
    </xf>
    <xf numFmtId="182" fontId="2" fillId="0" borderId="1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vertical="center"/>
    </xf>
    <xf numFmtId="176" fontId="3" fillId="0" borderId="0" xfId="3" applyNumberFormat="1" applyFont="1" applyFill="1">
      <alignment vertical="center"/>
    </xf>
    <xf numFmtId="17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9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79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79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80" fontId="2" fillId="0" borderId="17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I36" sqref="I36"/>
    </sheetView>
  </sheetViews>
  <sheetFormatPr defaultColWidth="9" defaultRowHeight="14.25"/>
  <cols>
    <col min="1" max="1" width="36.6" style="8" customWidth="1"/>
    <col min="2" max="2" width="12.1" style="8" customWidth="1"/>
    <col min="3" max="3" width="12.1" style="5" customWidth="1"/>
    <col min="4" max="4" width="12.1" style="9" customWidth="1"/>
    <col min="5" max="7" width="12.1" style="5" customWidth="1"/>
    <col min="8" max="8" width="12.1" style="10" customWidth="1"/>
    <col min="9" max="9" width="12.1" style="11" customWidth="1"/>
    <col min="10" max="11" width="12.1" style="8" customWidth="1"/>
    <col min="12" max="12" width="24.1" style="8" customWidth="1"/>
    <col min="13" max="146" width="9" style="8" customWidth="1"/>
    <col min="147" max="16384" width="9" style="8"/>
  </cols>
  <sheetData>
    <row r="1" ht="32.25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ht="20.25" customHeight="1" spans="1:12">
      <c r="A2" s="13">
        <v>45443</v>
      </c>
      <c r="B2" s="13"/>
      <c r="C2" s="14"/>
      <c r="D2" s="15"/>
      <c r="E2" s="14"/>
      <c r="F2" s="14"/>
      <c r="G2" s="14"/>
      <c r="H2" s="16"/>
      <c r="I2" s="61"/>
      <c r="J2" s="62"/>
      <c r="K2" s="63"/>
      <c r="L2" s="64" t="s">
        <v>1</v>
      </c>
    </row>
    <row r="3" s="1" customFormat="1" ht="18.75" customHeight="1" spans="1:12">
      <c r="A3" s="17"/>
      <c r="B3" s="18" t="s">
        <v>2</v>
      </c>
      <c r="C3" s="18" t="s">
        <v>3</v>
      </c>
      <c r="D3" s="19" t="s">
        <v>4</v>
      </c>
      <c r="E3" s="18" t="s">
        <v>5</v>
      </c>
      <c r="F3" s="18" t="s">
        <v>6</v>
      </c>
      <c r="G3" s="18" t="s">
        <v>6</v>
      </c>
      <c r="H3" s="20" t="s">
        <v>7</v>
      </c>
      <c r="I3" s="65" t="s">
        <v>5</v>
      </c>
      <c r="J3" s="18" t="s">
        <v>6</v>
      </c>
      <c r="K3" s="18" t="s">
        <v>6</v>
      </c>
      <c r="L3" s="66"/>
    </row>
    <row r="4" s="2" customFormat="1" ht="18.75" customHeight="1" spans="1:12">
      <c r="A4" s="21" t="s">
        <v>8</v>
      </c>
      <c r="B4" s="22" t="s">
        <v>9</v>
      </c>
      <c r="C4" s="22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7" t="s">
        <v>14</v>
      </c>
      <c r="J4" s="22" t="s">
        <v>15</v>
      </c>
      <c r="K4" s="22" t="s">
        <v>15</v>
      </c>
      <c r="L4" s="68" t="s">
        <v>16</v>
      </c>
    </row>
    <row r="5" s="3" customFormat="1" ht="18.75" customHeight="1" spans="1:12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9" t="s">
        <v>10</v>
      </c>
      <c r="J5" s="26" t="s">
        <v>19</v>
      </c>
      <c r="K5" s="26" t="s">
        <v>20</v>
      </c>
      <c r="L5" s="70"/>
    </row>
    <row r="6" s="4" customFormat="1" ht="24" customHeight="1" spans="1:12">
      <c r="A6" s="29" t="s">
        <v>21</v>
      </c>
      <c r="B6" s="30">
        <f>SUM(B7:B20)</f>
        <v>70000</v>
      </c>
      <c r="C6" s="30">
        <f>SUM(C7:C20)</f>
        <v>20606</v>
      </c>
      <c r="D6" s="31">
        <f t="shared" ref="D6:D19" si="0">C6/B6*100</f>
        <v>29.4371428571429</v>
      </c>
      <c r="E6" s="30">
        <f>SUM(E7:E20)</f>
        <v>22890</v>
      </c>
      <c r="F6" s="32">
        <f t="shared" ref="F6:F34" si="1">C6-E6</f>
        <v>-2284</v>
      </c>
      <c r="G6" s="33">
        <f t="shared" ref="G6:G19" si="2">F6/E6*100</f>
        <v>-9.97815640017475</v>
      </c>
      <c r="H6" s="30">
        <f>H7+H8+H9+H10+H11+H12+H13+H14+H15+H16+H17+H18+H19+H20</f>
        <v>2860</v>
      </c>
      <c r="I6" s="30">
        <f>SUM(I7:I20)</f>
        <v>3388</v>
      </c>
      <c r="J6" s="32">
        <f t="shared" ref="J6:J34" si="3">H6-I6</f>
        <v>-528</v>
      </c>
      <c r="K6" s="33">
        <f t="shared" ref="K6:K9" si="4">J6/I6*100</f>
        <v>-15.5844155844156</v>
      </c>
      <c r="L6" s="71"/>
    </row>
    <row r="7" ht="24" customHeight="1" spans="1:12">
      <c r="A7" s="34" t="s">
        <v>22</v>
      </c>
      <c r="B7" s="35">
        <v>18300</v>
      </c>
      <c r="C7" s="36">
        <v>6177</v>
      </c>
      <c r="D7" s="37">
        <f t="shared" si="0"/>
        <v>33.7540983606557</v>
      </c>
      <c r="E7" s="36">
        <v>6165</v>
      </c>
      <c r="F7" s="38">
        <f t="shared" si="1"/>
        <v>12</v>
      </c>
      <c r="G7" s="39">
        <f t="shared" si="2"/>
        <v>0.194647201946472</v>
      </c>
      <c r="H7" s="40">
        <v>864</v>
      </c>
      <c r="I7" s="36">
        <v>985</v>
      </c>
      <c r="J7" s="38">
        <f t="shared" si="3"/>
        <v>-121</v>
      </c>
      <c r="K7" s="39">
        <f t="shared" si="4"/>
        <v>-12.2842639593909</v>
      </c>
      <c r="L7" s="71"/>
    </row>
    <row r="8" ht="24" customHeight="1" spans="1:12">
      <c r="A8" s="34" t="s">
        <v>23</v>
      </c>
      <c r="B8" s="35">
        <v>5500</v>
      </c>
      <c r="C8" s="36">
        <v>3208</v>
      </c>
      <c r="D8" s="37">
        <f t="shared" si="0"/>
        <v>58.3272727272727</v>
      </c>
      <c r="E8" s="36">
        <v>1857</v>
      </c>
      <c r="F8" s="38">
        <f t="shared" si="1"/>
        <v>1351</v>
      </c>
      <c r="G8" s="39">
        <f t="shared" si="2"/>
        <v>72.7517501346257</v>
      </c>
      <c r="H8" s="40">
        <v>647</v>
      </c>
      <c r="I8" s="36">
        <v>298</v>
      </c>
      <c r="J8" s="38">
        <f t="shared" si="3"/>
        <v>349</v>
      </c>
      <c r="K8" s="39">
        <f t="shared" si="4"/>
        <v>117.114093959732</v>
      </c>
      <c r="L8" s="71"/>
    </row>
    <row r="9" ht="24" customHeight="1" spans="1:12">
      <c r="A9" s="34" t="s">
        <v>24</v>
      </c>
      <c r="B9" s="35">
        <v>1400</v>
      </c>
      <c r="C9" s="36">
        <v>434</v>
      </c>
      <c r="D9" s="37">
        <f t="shared" si="0"/>
        <v>31</v>
      </c>
      <c r="E9" s="36">
        <v>501</v>
      </c>
      <c r="F9" s="38">
        <f t="shared" si="1"/>
        <v>-67</v>
      </c>
      <c r="G9" s="39">
        <f t="shared" si="2"/>
        <v>-13.373253493014</v>
      </c>
      <c r="H9" s="40">
        <v>45</v>
      </c>
      <c r="I9" s="36">
        <v>69</v>
      </c>
      <c r="J9" s="38">
        <f t="shared" si="3"/>
        <v>-24</v>
      </c>
      <c r="K9" s="39">
        <f t="shared" si="4"/>
        <v>-34.7826086956522</v>
      </c>
      <c r="L9" s="71"/>
    </row>
    <row r="10" ht="24" customHeight="1" spans="1:12">
      <c r="A10" s="34" t="s">
        <v>25</v>
      </c>
      <c r="B10" s="35">
        <v>1500</v>
      </c>
      <c r="C10" s="36">
        <v>51</v>
      </c>
      <c r="D10" s="37">
        <f t="shared" si="0"/>
        <v>3.4</v>
      </c>
      <c r="E10" s="36">
        <v>11</v>
      </c>
      <c r="F10" s="38">
        <f t="shared" si="1"/>
        <v>40</v>
      </c>
      <c r="G10" s="39">
        <f t="shared" si="2"/>
        <v>363.636363636364</v>
      </c>
      <c r="H10" s="40">
        <v>5</v>
      </c>
      <c r="I10" s="36">
        <v>0</v>
      </c>
      <c r="J10" s="38">
        <f t="shared" si="3"/>
        <v>5</v>
      </c>
      <c r="K10" s="39"/>
      <c r="L10" s="71"/>
    </row>
    <row r="11" ht="24" customHeight="1" spans="1:12">
      <c r="A11" s="34" t="s">
        <v>26</v>
      </c>
      <c r="B11" s="35">
        <v>5900</v>
      </c>
      <c r="C11" s="36">
        <v>2060</v>
      </c>
      <c r="D11" s="37">
        <f t="shared" si="0"/>
        <v>34.9152542372881</v>
      </c>
      <c r="E11" s="36">
        <v>2163</v>
      </c>
      <c r="F11" s="38">
        <f t="shared" si="1"/>
        <v>-103</v>
      </c>
      <c r="G11" s="39">
        <f t="shared" si="2"/>
        <v>-4.76190476190476</v>
      </c>
      <c r="H11" s="40">
        <v>318</v>
      </c>
      <c r="I11" s="36">
        <v>344</v>
      </c>
      <c r="J11" s="38">
        <f t="shared" si="3"/>
        <v>-26</v>
      </c>
      <c r="K11" s="39">
        <f t="shared" ref="K11:K17" si="5">J11/I11*100</f>
        <v>-7.55813953488372</v>
      </c>
      <c r="L11" s="71"/>
    </row>
    <row r="12" ht="24" customHeight="1" spans="1:12">
      <c r="A12" s="34" t="s">
        <v>27</v>
      </c>
      <c r="B12" s="35">
        <v>4150</v>
      </c>
      <c r="C12" s="36">
        <v>540</v>
      </c>
      <c r="D12" s="37">
        <f t="shared" si="0"/>
        <v>13.0120481927711</v>
      </c>
      <c r="E12" s="36">
        <v>272</v>
      </c>
      <c r="F12" s="38">
        <f t="shared" si="1"/>
        <v>268</v>
      </c>
      <c r="G12" s="39">
        <f t="shared" si="2"/>
        <v>98.5294117647059</v>
      </c>
      <c r="H12" s="40">
        <v>66</v>
      </c>
      <c r="I12" s="36">
        <v>25</v>
      </c>
      <c r="J12" s="38">
        <f t="shared" si="3"/>
        <v>41</v>
      </c>
      <c r="K12" s="39">
        <f t="shared" si="5"/>
        <v>164</v>
      </c>
      <c r="L12" s="71"/>
    </row>
    <row r="13" ht="24" customHeight="1" spans="1:12">
      <c r="A13" s="41" t="s">
        <v>28</v>
      </c>
      <c r="B13" s="35">
        <v>1850</v>
      </c>
      <c r="C13" s="36">
        <v>629</v>
      </c>
      <c r="D13" s="37">
        <f t="shared" si="0"/>
        <v>34</v>
      </c>
      <c r="E13" s="36">
        <v>828</v>
      </c>
      <c r="F13" s="38">
        <f t="shared" si="1"/>
        <v>-199</v>
      </c>
      <c r="G13" s="39">
        <f t="shared" si="2"/>
        <v>-24.0338164251208</v>
      </c>
      <c r="H13" s="40">
        <v>45</v>
      </c>
      <c r="I13" s="36">
        <v>62</v>
      </c>
      <c r="J13" s="38">
        <f t="shared" si="3"/>
        <v>-17</v>
      </c>
      <c r="K13" s="39">
        <f t="shared" si="5"/>
        <v>-27.4193548387097</v>
      </c>
      <c r="L13" s="71"/>
    </row>
    <row r="14" ht="24" customHeight="1" spans="1:12">
      <c r="A14" s="41" t="s">
        <v>29</v>
      </c>
      <c r="B14" s="35">
        <v>2550</v>
      </c>
      <c r="C14" s="36">
        <v>238</v>
      </c>
      <c r="D14" s="37">
        <f t="shared" si="0"/>
        <v>9.33333333333333</v>
      </c>
      <c r="E14" s="36">
        <v>473</v>
      </c>
      <c r="F14" s="38">
        <f t="shared" si="1"/>
        <v>-235</v>
      </c>
      <c r="G14" s="39">
        <f t="shared" si="2"/>
        <v>-49.6828752642706</v>
      </c>
      <c r="H14" s="40">
        <v>1</v>
      </c>
      <c r="I14" s="36">
        <v>32</v>
      </c>
      <c r="J14" s="38">
        <f t="shared" si="3"/>
        <v>-31</v>
      </c>
      <c r="K14" s="39">
        <f t="shared" si="5"/>
        <v>-96.875</v>
      </c>
      <c r="L14" s="71"/>
    </row>
    <row r="15" ht="24" customHeight="1" spans="1:12">
      <c r="A15" s="34" t="s">
        <v>30</v>
      </c>
      <c r="B15" s="35">
        <v>5000</v>
      </c>
      <c r="C15" s="36">
        <v>1991</v>
      </c>
      <c r="D15" s="37">
        <f t="shared" si="0"/>
        <v>39.82</v>
      </c>
      <c r="E15" s="36">
        <v>1371</v>
      </c>
      <c r="F15" s="38">
        <f t="shared" si="1"/>
        <v>620</v>
      </c>
      <c r="G15" s="39">
        <f t="shared" si="2"/>
        <v>45.2224653537564</v>
      </c>
      <c r="H15" s="40">
        <v>200</v>
      </c>
      <c r="I15" s="36">
        <v>155</v>
      </c>
      <c r="J15" s="38">
        <f t="shared" si="3"/>
        <v>45</v>
      </c>
      <c r="K15" s="39">
        <f t="shared" si="5"/>
        <v>29.0322580645161</v>
      </c>
      <c r="L15" s="71"/>
    </row>
    <row r="16" ht="24" customHeight="1" spans="1:12">
      <c r="A16" s="42" t="s">
        <v>31</v>
      </c>
      <c r="B16" s="35">
        <v>2000</v>
      </c>
      <c r="C16" s="36">
        <v>836</v>
      </c>
      <c r="D16" s="37">
        <f t="shared" si="0"/>
        <v>41.8</v>
      </c>
      <c r="E16" s="36">
        <v>777</v>
      </c>
      <c r="F16" s="38">
        <f t="shared" si="1"/>
        <v>59</v>
      </c>
      <c r="G16" s="39">
        <f t="shared" si="2"/>
        <v>7.59330759330759</v>
      </c>
      <c r="H16" s="40">
        <v>150</v>
      </c>
      <c r="I16" s="36">
        <v>142</v>
      </c>
      <c r="J16" s="38">
        <f t="shared" si="3"/>
        <v>8</v>
      </c>
      <c r="K16" s="39">
        <f t="shared" si="5"/>
        <v>5.63380281690141</v>
      </c>
      <c r="L16" s="71"/>
    </row>
    <row r="17" ht="24" customHeight="1" spans="1:12">
      <c r="A17" s="42" t="s">
        <v>32</v>
      </c>
      <c r="B17" s="35">
        <v>350</v>
      </c>
      <c r="C17" s="36">
        <v>162</v>
      </c>
      <c r="D17" s="37">
        <f t="shared" si="0"/>
        <v>46.2857142857143</v>
      </c>
      <c r="E17" s="36">
        <v>91</v>
      </c>
      <c r="F17" s="38">
        <f t="shared" si="1"/>
        <v>71</v>
      </c>
      <c r="G17" s="39">
        <f t="shared" si="2"/>
        <v>78.021978021978</v>
      </c>
      <c r="H17" s="40">
        <v>1</v>
      </c>
      <c r="I17" s="36">
        <v>7</v>
      </c>
      <c r="J17" s="38">
        <f t="shared" si="3"/>
        <v>-6</v>
      </c>
      <c r="K17" s="39">
        <f t="shared" si="5"/>
        <v>-85.7142857142857</v>
      </c>
      <c r="L17" s="71"/>
    </row>
    <row r="18" ht="24" customHeight="1" spans="1:12">
      <c r="A18" s="34" t="s">
        <v>33</v>
      </c>
      <c r="B18" s="35">
        <v>12000</v>
      </c>
      <c r="C18" s="36">
        <v>2267</v>
      </c>
      <c r="D18" s="37">
        <f t="shared" si="0"/>
        <v>18.8916666666667</v>
      </c>
      <c r="E18" s="36">
        <v>5420</v>
      </c>
      <c r="F18" s="38">
        <f t="shared" si="1"/>
        <v>-3153</v>
      </c>
      <c r="G18" s="39">
        <f t="shared" si="2"/>
        <v>-58.1734317343173</v>
      </c>
      <c r="H18" s="40">
        <v>162</v>
      </c>
      <c r="I18" s="36">
        <v>650</v>
      </c>
      <c r="J18" s="38">
        <f t="shared" si="3"/>
        <v>-488</v>
      </c>
      <c r="K18" s="39"/>
      <c r="L18" s="71"/>
    </row>
    <row r="19" ht="24" customHeight="1" spans="1:12">
      <c r="A19" s="34" t="s">
        <v>34</v>
      </c>
      <c r="B19" s="35">
        <v>9500</v>
      </c>
      <c r="C19" s="36">
        <v>2013</v>
      </c>
      <c r="D19" s="37">
        <f t="shared" si="0"/>
        <v>21.1894736842105</v>
      </c>
      <c r="E19" s="36">
        <v>2961</v>
      </c>
      <c r="F19" s="38">
        <f t="shared" si="1"/>
        <v>-948</v>
      </c>
      <c r="G19" s="39">
        <f t="shared" si="2"/>
        <v>-32.016210739615</v>
      </c>
      <c r="H19" s="40">
        <v>356</v>
      </c>
      <c r="I19" s="36">
        <v>619</v>
      </c>
      <c r="J19" s="38">
        <f t="shared" si="3"/>
        <v>-263</v>
      </c>
      <c r="K19" s="39">
        <f t="shared" ref="K19:K23" si="6">J19/I19*100</f>
        <v>-42.4878836833603</v>
      </c>
      <c r="L19" s="71"/>
    </row>
    <row r="20" ht="24" customHeight="1" spans="1:12">
      <c r="A20" s="41" t="s">
        <v>35</v>
      </c>
      <c r="B20" s="35">
        <v>0</v>
      </c>
      <c r="C20" s="36"/>
      <c r="D20" s="37"/>
      <c r="E20" s="36">
        <v>0</v>
      </c>
      <c r="F20" s="38">
        <f t="shared" si="1"/>
        <v>0</v>
      </c>
      <c r="G20" s="39"/>
      <c r="H20" s="40">
        <v>0</v>
      </c>
      <c r="I20" s="36">
        <v>0</v>
      </c>
      <c r="J20" s="38">
        <f t="shared" si="3"/>
        <v>0</v>
      </c>
      <c r="K20" s="39"/>
      <c r="L20" s="71"/>
    </row>
    <row r="21" s="4" customFormat="1" ht="24" customHeight="1" spans="1:12">
      <c r="A21" s="43" t="s">
        <v>36</v>
      </c>
      <c r="B21" s="44">
        <f>SUM(B22:B29)</f>
        <v>75800</v>
      </c>
      <c r="C21" s="44">
        <f>SUM(C22:C29)</f>
        <v>32660</v>
      </c>
      <c r="D21" s="31">
        <f t="shared" ref="D21:D28" si="7">C21/B21*100</f>
        <v>43.0870712401055</v>
      </c>
      <c r="E21" s="44">
        <f t="shared" ref="E21:I21" si="8">E22+E23+E24+E25+E26+E27+E28+E29</f>
        <v>29110</v>
      </c>
      <c r="F21" s="32">
        <f t="shared" si="1"/>
        <v>3550</v>
      </c>
      <c r="G21" s="33">
        <f t="shared" ref="G21:G34" si="9">F21/E21*100</f>
        <v>12.1951219512195</v>
      </c>
      <c r="H21" s="44">
        <f t="shared" si="8"/>
        <v>4097</v>
      </c>
      <c r="I21" s="72">
        <f t="shared" si="8"/>
        <v>3258</v>
      </c>
      <c r="J21" s="32">
        <f t="shared" si="3"/>
        <v>839</v>
      </c>
      <c r="K21" s="33">
        <f t="shared" si="6"/>
        <v>25.7519950890117</v>
      </c>
      <c r="L21" s="71"/>
    </row>
    <row r="22" s="5" customFormat="1" ht="24" customHeight="1" spans="1:12">
      <c r="A22" s="34" t="s">
        <v>37</v>
      </c>
      <c r="B22" s="36">
        <v>4400</v>
      </c>
      <c r="C22" s="36">
        <v>4028</v>
      </c>
      <c r="D22" s="37">
        <f t="shared" si="7"/>
        <v>91.5454545454545</v>
      </c>
      <c r="E22" s="36">
        <v>1563</v>
      </c>
      <c r="F22" s="38">
        <f t="shared" si="1"/>
        <v>2465</v>
      </c>
      <c r="G22" s="39">
        <f t="shared" si="9"/>
        <v>157.709532949456</v>
      </c>
      <c r="H22" s="40">
        <v>2866</v>
      </c>
      <c r="I22" s="36">
        <v>246</v>
      </c>
      <c r="J22" s="38">
        <f t="shared" si="3"/>
        <v>2620</v>
      </c>
      <c r="K22" s="39">
        <f t="shared" si="6"/>
        <v>1065.0406504065</v>
      </c>
      <c r="L22" s="71"/>
    </row>
    <row r="23" s="5" customFormat="1" ht="24" customHeight="1" spans="1:12">
      <c r="A23" s="34" t="s">
        <v>38</v>
      </c>
      <c r="B23" s="36">
        <v>8900</v>
      </c>
      <c r="C23" s="36">
        <v>14435</v>
      </c>
      <c r="D23" s="37">
        <f t="shared" si="7"/>
        <v>162.191011235955</v>
      </c>
      <c r="E23" s="36">
        <v>6243</v>
      </c>
      <c r="F23" s="38">
        <f t="shared" si="1"/>
        <v>8192</v>
      </c>
      <c r="G23" s="39">
        <f t="shared" si="9"/>
        <v>131.21896524107</v>
      </c>
      <c r="H23" s="40">
        <v>455</v>
      </c>
      <c r="I23" s="36">
        <v>738</v>
      </c>
      <c r="J23" s="38">
        <f t="shared" si="3"/>
        <v>-283</v>
      </c>
      <c r="K23" s="39">
        <f t="shared" si="6"/>
        <v>-38.3468834688347</v>
      </c>
      <c r="L23" s="71"/>
    </row>
    <row r="24" s="5" customFormat="1" ht="24" customHeight="1" spans="1:12">
      <c r="A24" s="34" t="s">
        <v>39</v>
      </c>
      <c r="B24" s="36">
        <v>5500</v>
      </c>
      <c r="C24" s="36">
        <v>9128</v>
      </c>
      <c r="D24" s="37">
        <f t="shared" si="7"/>
        <v>165.963636363636</v>
      </c>
      <c r="E24" s="36">
        <v>4835</v>
      </c>
      <c r="F24" s="38">
        <f t="shared" si="1"/>
        <v>4293</v>
      </c>
      <c r="G24" s="39">
        <f t="shared" si="9"/>
        <v>88.7900723888314</v>
      </c>
      <c r="H24" s="40">
        <v>471</v>
      </c>
      <c r="I24" s="36">
        <v>1048</v>
      </c>
      <c r="J24" s="38">
        <f t="shared" si="3"/>
        <v>-577</v>
      </c>
      <c r="K24" s="39"/>
      <c r="L24" s="71"/>
    </row>
    <row r="25" s="5" customFormat="1" ht="24" customHeight="1" spans="1:12">
      <c r="A25" s="34" t="s">
        <v>40</v>
      </c>
      <c r="B25" s="40">
        <v>49800</v>
      </c>
      <c r="C25" s="40">
        <v>2856</v>
      </c>
      <c r="D25" s="37">
        <f t="shared" si="7"/>
        <v>5.73493975903614</v>
      </c>
      <c r="E25" s="40">
        <v>13589</v>
      </c>
      <c r="F25" s="38">
        <f t="shared" si="1"/>
        <v>-10733</v>
      </c>
      <c r="G25" s="39">
        <f t="shared" si="9"/>
        <v>-78.9830009566561</v>
      </c>
      <c r="H25" s="40">
        <v>65</v>
      </c>
      <c r="I25" s="36">
        <v>786</v>
      </c>
      <c r="J25" s="38">
        <f t="shared" si="3"/>
        <v>-721</v>
      </c>
      <c r="K25" s="39">
        <f>J25/I25*100</f>
        <v>-91.7302798982188</v>
      </c>
      <c r="L25" s="71"/>
    </row>
    <row r="26" s="5" customFormat="1" ht="24" customHeight="1" spans="1:12">
      <c r="A26" s="34" t="s">
        <v>41</v>
      </c>
      <c r="B26" s="40">
        <v>300</v>
      </c>
      <c r="C26" s="40">
        <v>264</v>
      </c>
      <c r="D26" s="37">
        <f t="shared" si="7"/>
        <v>88</v>
      </c>
      <c r="E26" s="40">
        <v>111</v>
      </c>
      <c r="F26" s="38">
        <f t="shared" si="1"/>
        <v>153</v>
      </c>
      <c r="G26" s="39">
        <f t="shared" si="9"/>
        <v>137.837837837838</v>
      </c>
      <c r="H26" s="40">
        <v>0</v>
      </c>
      <c r="I26" s="36">
        <v>0</v>
      </c>
      <c r="J26" s="38">
        <f t="shared" si="3"/>
        <v>0</v>
      </c>
      <c r="K26" s="39"/>
      <c r="L26" s="71"/>
    </row>
    <row r="27" s="5" customFormat="1" ht="24" customHeight="1" spans="1:12">
      <c r="A27" s="34" t="s">
        <v>42</v>
      </c>
      <c r="B27" s="40">
        <v>1000</v>
      </c>
      <c r="C27" s="40">
        <v>397</v>
      </c>
      <c r="D27" s="37">
        <f t="shared" si="7"/>
        <v>39.7</v>
      </c>
      <c r="E27" s="40">
        <v>1310</v>
      </c>
      <c r="F27" s="38">
        <f t="shared" si="1"/>
        <v>-913</v>
      </c>
      <c r="G27" s="39">
        <f t="shared" si="9"/>
        <v>-69.6946564885496</v>
      </c>
      <c r="H27" s="40">
        <v>20</v>
      </c>
      <c r="I27" s="36">
        <v>168</v>
      </c>
      <c r="J27" s="38">
        <f t="shared" si="3"/>
        <v>-148</v>
      </c>
      <c r="K27" s="39"/>
      <c r="L27" s="71"/>
    </row>
    <row r="28" s="5" customFormat="1" ht="24" customHeight="1" spans="1:12">
      <c r="A28" s="34" t="s">
        <v>43</v>
      </c>
      <c r="B28" s="36">
        <v>5900</v>
      </c>
      <c r="C28" s="36">
        <v>1552</v>
      </c>
      <c r="D28" s="37">
        <f t="shared" si="7"/>
        <v>26.3050847457627</v>
      </c>
      <c r="E28" s="36">
        <v>1454</v>
      </c>
      <c r="F28" s="38">
        <f t="shared" si="1"/>
        <v>98</v>
      </c>
      <c r="G28" s="39">
        <f t="shared" si="9"/>
        <v>6.74002751031637</v>
      </c>
      <c r="H28" s="40">
        <v>220</v>
      </c>
      <c r="I28" s="36">
        <v>272</v>
      </c>
      <c r="J28" s="38">
        <f t="shared" si="3"/>
        <v>-52</v>
      </c>
      <c r="K28" s="39"/>
      <c r="L28" s="71"/>
    </row>
    <row r="29" s="5" customFormat="1" ht="24" customHeight="1" spans="1:12">
      <c r="A29" s="34" t="s">
        <v>44</v>
      </c>
      <c r="B29" s="45"/>
      <c r="C29" s="45"/>
      <c r="D29" s="37"/>
      <c r="E29" s="45">
        <v>5</v>
      </c>
      <c r="F29" s="46">
        <f t="shared" si="1"/>
        <v>-5</v>
      </c>
      <c r="G29" s="39">
        <f t="shared" si="9"/>
        <v>-100</v>
      </c>
      <c r="H29" s="40">
        <v>0</v>
      </c>
      <c r="I29" s="36">
        <v>0</v>
      </c>
      <c r="J29" s="38">
        <f t="shared" si="3"/>
        <v>0</v>
      </c>
      <c r="K29" s="39"/>
      <c r="L29" s="71"/>
    </row>
    <row r="30" s="6" customFormat="1" ht="24" customHeight="1" spans="1:12">
      <c r="A30" s="47" t="s">
        <v>45</v>
      </c>
      <c r="B30" s="44">
        <f>B6+B21</f>
        <v>145800</v>
      </c>
      <c r="C30" s="44">
        <f t="shared" ref="C30:I30" si="10">C6+C21</f>
        <v>53266</v>
      </c>
      <c r="D30" s="31">
        <f t="shared" ref="D30:D34" si="11">C30/B30*100</f>
        <v>36.5336076817558</v>
      </c>
      <c r="E30" s="48">
        <f t="shared" si="10"/>
        <v>52000</v>
      </c>
      <c r="F30" s="32">
        <f t="shared" si="1"/>
        <v>1266</v>
      </c>
      <c r="G30" s="33">
        <f t="shared" si="9"/>
        <v>2.43461538461538</v>
      </c>
      <c r="H30" s="44">
        <f t="shared" si="10"/>
        <v>6957</v>
      </c>
      <c r="I30" s="72">
        <f t="shared" si="10"/>
        <v>6646</v>
      </c>
      <c r="J30" s="32">
        <f t="shared" si="3"/>
        <v>311</v>
      </c>
      <c r="K30" s="39">
        <f t="shared" ref="K30:K34" si="12">J30/I30*100</f>
        <v>4.67950647005718</v>
      </c>
      <c r="L30" s="71"/>
    </row>
    <row r="31" ht="24" customHeight="1" spans="1:12">
      <c r="A31" s="47" t="s">
        <v>46</v>
      </c>
      <c r="B31" s="44">
        <v>158877</v>
      </c>
      <c r="C31" s="44">
        <v>28431</v>
      </c>
      <c r="D31" s="31">
        <f t="shared" si="11"/>
        <v>17.894975358296</v>
      </c>
      <c r="E31" s="49">
        <v>21899</v>
      </c>
      <c r="F31" s="32">
        <f t="shared" si="1"/>
        <v>6532</v>
      </c>
      <c r="G31" s="33">
        <f t="shared" si="9"/>
        <v>29.8278460203662</v>
      </c>
      <c r="H31" s="40">
        <v>10637</v>
      </c>
      <c r="I31" s="36">
        <v>8536</v>
      </c>
      <c r="J31" s="38">
        <f t="shared" si="3"/>
        <v>2101</v>
      </c>
      <c r="K31" s="39">
        <f t="shared" si="12"/>
        <v>24.6134020618557</v>
      </c>
      <c r="L31" s="71"/>
    </row>
    <row r="32" ht="24" customHeight="1" spans="1:12">
      <c r="A32" s="42" t="s">
        <v>47</v>
      </c>
      <c r="B32" s="45">
        <v>152307</v>
      </c>
      <c r="C32" s="45">
        <v>25004</v>
      </c>
      <c r="D32" s="50">
        <f t="shared" si="11"/>
        <v>16.4168422987781</v>
      </c>
      <c r="E32" s="45">
        <v>19664</v>
      </c>
      <c r="F32" s="46">
        <f t="shared" si="1"/>
        <v>5340</v>
      </c>
      <c r="G32" s="51">
        <f t="shared" si="9"/>
        <v>27.1562245728234</v>
      </c>
      <c r="H32" s="40">
        <v>9552</v>
      </c>
      <c r="I32" s="36">
        <v>8390</v>
      </c>
      <c r="J32" s="38">
        <f t="shared" si="3"/>
        <v>1162</v>
      </c>
      <c r="K32" s="39">
        <f t="shared" si="12"/>
        <v>13.849821215733</v>
      </c>
      <c r="L32" s="71"/>
    </row>
    <row r="33" s="4" customFormat="1" ht="24" customHeight="1" spans="1:12">
      <c r="A33" s="47" t="s">
        <v>48</v>
      </c>
      <c r="B33" s="44">
        <v>60600</v>
      </c>
      <c r="C33" s="44">
        <v>200</v>
      </c>
      <c r="D33" s="37">
        <f t="shared" si="11"/>
        <v>0.33003300330033</v>
      </c>
      <c r="E33" s="49">
        <v>300</v>
      </c>
      <c r="F33" s="32">
        <f t="shared" si="1"/>
        <v>-100</v>
      </c>
      <c r="G33" s="39">
        <f t="shared" si="9"/>
        <v>-33.3333333333333</v>
      </c>
      <c r="H33" s="40">
        <v>0</v>
      </c>
      <c r="I33" s="36">
        <v>0</v>
      </c>
      <c r="J33" s="38">
        <f t="shared" si="3"/>
        <v>0</v>
      </c>
      <c r="K33" s="39" t="e">
        <f t="shared" si="12"/>
        <v>#DIV/0!</v>
      </c>
      <c r="L33" s="71"/>
    </row>
    <row r="34" ht="24" customHeight="1" spans="1:12">
      <c r="A34" s="52" t="s">
        <v>49</v>
      </c>
      <c r="B34" s="53">
        <f>B30+B31+B33</f>
        <v>365277</v>
      </c>
      <c r="C34" s="53">
        <f t="shared" ref="C34:I34" si="13">C30+C31+C33</f>
        <v>81897</v>
      </c>
      <c r="D34" s="31">
        <f t="shared" si="11"/>
        <v>22.4205192223983</v>
      </c>
      <c r="E34" s="53">
        <f t="shared" si="13"/>
        <v>74199</v>
      </c>
      <c r="F34" s="54">
        <f t="shared" si="1"/>
        <v>7698</v>
      </c>
      <c r="G34" s="55">
        <f t="shared" si="9"/>
        <v>10.3748028949177</v>
      </c>
      <c r="H34" s="53">
        <f t="shared" si="13"/>
        <v>17594</v>
      </c>
      <c r="I34" s="53">
        <f t="shared" si="13"/>
        <v>15182</v>
      </c>
      <c r="J34" s="73">
        <f t="shared" si="3"/>
        <v>2412</v>
      </c>
      <c r="K34" s="55">
        <f t="shared" si="12"/>
        <v>15.8872348834146</v>
      </c>
      <c r="L34" s="74"/>
    </row>
    <row r="35" spans="1:12">
      <c r="A35" s="56"/>
      <c r="B35" s="57"/>
      <c r="C35" s="57"/>
      <c r="D35" s="57"/>
      <c r="E35" s="57"/>
      <c r="L35" s="75" t="s">
        <v>50</v>
      </c>
    </row>
    <row r="37" s="7" customFormat="1" spans="3:9">
      <c r="C37" s="10"/>
      <c r="E37" s="58"/>
      <c r="F37" s="58"/>
      <c r="G37" s="58"/>
      <c r="H37" s="58"/>
      <c r="I37" s="58"/>
    </row>
    <row r="38" spans="2:3">
      <c r="B38" s="7"/>
      <c r="C38" s="10"/>
    </row>
    <row r="39" spans="2:3">
      <c r="B39" s="7"/>
      <c r="C39" s="10"/>
    </row>
    <row r="40" spans="2:3">
      <c r="B40" s="7"/>
      <c r="C40" s="10"/>
    </row>
    <row r="41" spans="2:3">
      <c r="B41" s="7"/>
      <c r="C41" s="10"/>
    </row>
    <row r="42" spans="2:2">
      <c r="B42" s="7"/>
    </row>
    <row r="43" spans="2:3">
      <c r="B43" s="7"/>
      <c r="C43" s="59"/>
    </row>
    <row r="44" spans="2:8">
      <c r="B44" s="7"/>
      <c r="C44" s="58"/>
      <c r="H44" s="60"/>
    </row>
    <row r="45" spans="2:2">
      <c r="B45" s="7"/>
    </row>
    <row r="46" spans="2:2">
      <c r="B46" s="7"/>
    </row>
    <row r="47" spans="2:2">
      <c r="B47" s="7"/>
    </row>
    <row r="48" spans="2:2">
      <c r="B48" s="7"/>
    </row>
    <row r="49" spans="2:2">
      <c r="B49" s="7"/>
    </row>
  </sheetData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2024-06-11T02:22:52Z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