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6月份" sheetId="4" r:id="rId1"/>
  </sheets>
  <definedNames>
    <definedName name="_xlnm.Print_Area" localSheetId="0">'6月份'!$A$1:$O$34</definedName>
  </definedNames>
  <calcPr calcId="144525"/>
</workbook>
</file>

<file path=xl/sharedStrings.xml><?xml version="1.0" encoding="utf-8"?>
<sst xmlns="http://schemas.openxmlformats.org/spreadsheetml/2006/main" count="66" uniqueCount="53">
  <si>
    <t xml:space="preserve"> 陆 丰 市 2024 年 6 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</si>
  <si>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</si>
  <si>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</si>
  <si>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</si>
  <si>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</si>
  <si>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</si>
  <si>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</si>
  <si>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</si>
  <si>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</si>
  <si>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</si>
  <si>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</si>
  <si>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</si>
  <si>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</si>
  <si>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</si>
  <si>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</si>
  <si>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</si>
  <si>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</si>
  <si>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</si>
  <si>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</si>
  <si>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上级补助</t>
  </si>
  <si>
    <t>上年结转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</si>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</sst>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);[Red]\(#,##0\)"/>
    <numFmt numFmtId="179" formatCode="#,##0_ "/>
    <numFmt numFmtId="180" formatCode="0.0_ "/>
    <numFmt numFmtId="181" formatCode="#,##0.0_);[Red]\(#,##0.0\)"/>
    <numFmt numFmtId="182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6" applyNumberFormat="0" applyAlignment="0" applyProtection="0">
      <alignment vertical="center"/>
    </xf>
    <xf numFmtId="0" fontId="17" fillId="4" borderId="27" applyNumberFormat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77" fontId="1" fillId="0" borderId="0" xfId="0" applyNumberFormat="1" applyFont="1" applyFill="1" applyBorder="1" applyAlignment="1"/>
    <xf numFmtId="178" fontId="1" fillId="0" borderId="0" xfId="0" applyNumberFormat="1" applyFont="1" applyFill="1" applyBorder="1" applyAlignment="1"/>
    <xf numFmtId="179" fontId="1" fillId="0" borderId="0" xfId="0" applyNumberFormat="1" applyFont="1" applyFill="1" applyBorder="1" applyAlignment="1"/>
    <xf numFmtId="180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77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79" fontId="1" fillId="0" borderId="2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7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77" fontId="1" fillId="0" borderId="8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78" fontId="4" fillId="0" borderId="6" xfId="0" applyNumberFormat="1" applyFont="1" applyFill="1" applyBorder="1" applyAlignment="1">
      <alignment horizontal="center"/>
    </xf>
    <xf numFmtId="178" fontId="1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79" fontId="1" fillId="0" borderId="8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vertical="center"/>
    </xf>
    <xf numFmtId="178" fontId="1" fillId="0" borderId="8" xfId="0" applyNumberFormat="1" applyFont="1" applyFill="1" applyBorder="1" applyAlignment="1">
      <alignment vertical="center"/>
    </xf>
    <xf numFmtId="178" fontId="1" fillId="0" borderId="10" xfId="0" applyNumberFormat="1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178" fontId="1" fillId="0" borderId="10" xfId="0" applyNumberFormat="1" applyFont="1" applyFill="1" applyBorder="1" applyAlignment="1"/>
    <xf numFmtId="0" fontId="1" fillId="0" borderId="9" xfId="0" applyFont="1" applyFill="1" applyBorder="1" applyAlignment="1">
      <alignment horizontal="left" vertical="center"/>
    </xf>
    <xf numFmtId="178" fontId="1" fillId="0" borderId="10" xfId="0" applyNumberFormat="1" applyFont="1" applyFill="1" applyBorder="1" applyAlignment="1">
      <alignment horizontal="right" vertical="center"/>
    </xf>
    <xf numFmtId="178" fontId="1" fillId="0" borderId="10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179" fontId="2" fillId="0" borderId="10" xfId="0" applyNumberFormat="1" applyFont="1" applyFill="1" applyBorder="1" applyAlignment="1">
      <alignment vertical="center"/>
    </xf>
    <xf numFmtId="178" fontId="2" fillId="0" borderId="10" xfId="0" applyNumberFormat="1" applyFont="1" applyFill="1" applyBorder="1" applyAlignment="1">
      <alignment vertical="center"/>
    </xf>
    <xf numFmtId="181" fontId="2" fillId="0" borderId="1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6" fontId="1" fillId="0" borderId="10" xfId="0" applyNumberFormat="1" applyFont="1" applyFill="1" applyBorder="1" applyAlignment="1">
      <alignment vertical="center"/>
    </xf>
    <xf numFmtId="179" fontId="2" fillId="0" borderId="10" xfId="0" applyNumberFormat="1" applyFont="1" applyFill="1" applyBorder="1" applyAlignment="1"/>
    <xf numFmtId="0" fontId="2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78" fontId="1" fillId="0" borderId="12" xfId="0" applyNumberFormat="1" applyFont="1" applyFill="1" applyBorder="1" applyAlignment="1">
      <alignment vertical="center"/>
    </xf>
    <xf numFmtId="178" fontId="2" fillId="0" borderId="12" xfId="0" applyNumberFormat="1" applyFont="1" applyFill="1" applyBorder="1" applyAlignment="1">
      <alignment vertical="center"/>
    </xf>
    <xf numFmtId="178" fontId="2" fillId="0" borderId="12" xfId="0" applyNumberFormat="1" applyFont="1" applyFill="1" applyBorder="1" applyAlignment="1"/>
    <xf numFmtId="0" fontId="2" fillId="0" borderId="13" xfId="0" applyFont="1" applyFill="1" applyBorder="1" applyAlignment="1">
      <alignment horizontal="center" vertical="center"/>
    </xf>
    <xf numFmtId="178" fontId="2" fillId="0" borderId="14" xfId="0" applyNumberFormat="1" applyFont="1" applyFill="1" applyBorder="1" applyAlignment="1">
      <alignment vertical="center"/>
    </xf>
    <xf numFmtId="178" fontId="2" fillId="0" borderId="15" xfId="0" applyNumberFormat="1" applyFont="1" applyFill="1" applyBorder="1" applyAlignment="1">
      <alignment vertical="center"/>
    </xf>
    <xf numFmtId="179" fontId="2" fillId="0" borderId="15" xfId="0" applyNumberFormat="1" applyFont="1" applyFill="1" applyBorder="1" applyAlignment="1">
      <alignment vertical="center"/>
    </xf>
    <xf numFmtId="0" fontId="1" fillId="0" borderId="16" xfId="0" applyFont="1" applyFill="1" applyBorder="1" applyAlignment="1"/>
    <xf numFmtId="0" fontId="3" fillId="0" borderId="0" xfId="0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horizontal="centerContinuous"/>
    </xf>
    <xf numFmtId="178" fontId="3" fillId="0" borderId="0" xfId="0" applyNumberFormat="1" applyFont="1" applyFill="1" applyBorder="1" applyAlignment="1">
      <alignment horizontal="centerContinuous"/>
    </xf>
    <xf numFmtId="179" fontId="3" fillId="0" borderId="0" xfId="0" applyNumberFormat="1" applyFont="1" applyFill="1" applyBorder="1" applyAlignment="1">
      <alignment horizontal="centerContinuous"/>
    </xf>
    <xf numFmtId="31" fontId="1" fillId="0" borderId="0" xfId="0" applyNumberFormat="1" applyFont="1" applyFill="1" applyBorder="1" applyAlignment="1">
      <alignment horizontal="left"/>
    </xf>
    <xf numFmtId="176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center"/>
    </xf>
    <xf numFmtId="179" fontId="1" fillId="0" borderId="0" xfId="0" applyNumberFormat="1" applyFont="1" applyFill="1" applyBorder="1" applyAlignment="1">
      <alignment horizontal="center"/>
    </xf>
    <xf numFmtId="180" fontId="5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right" vertical="center"/>
    </xf>
    <xf numFmtId="180" fontId="1" fillId="0" borderId="2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80" fontId="1" fillId="0" borderId="5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180" fontId="1" fillId="0" borderId="8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79" fontId="1" fillId="0" borderId="10" xfId="0" applyNumberFormat="1" applyFont="1" applyFill="1" applyBorder="1" applyAlignment="1">
      <alignment vertical="center"/>
    </xf>
    <xf numFmtId="180" fontId="1" fillId="0" borderId="1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179" fontId="1" fillId="0" borderId="10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 wrapText="1"/>
    </xf>
    <xf numFmtId="180" fontId="2" fillId="0" borderId="10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80" fontId="2" fillId="0" borderId="15" xfId="0" applyNumberFormat="1" applyFont="1" applyFill="1" applyBorder="1" applyAlignment="1">
      <alignment vertical="center"/>
    </xf>
    <xf numFmtId="182" fontId="2" fillId="0" borderId="22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Continuous"/>
    </xf>
    <xf numFmtId="180" fontId="1" fillId="0" borderId="0" xfId="0" applyNumberFormat="1" applyFont="1" applyFill="1" applyBorder="1" applyAlignment="1">
      <alignment horizontal="right"/>
    </xf>
    <xf numFmtId="180" fontId="1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2"/>
  <sheetViews>
    <sheetView tabSelected="1" zoomScaleSheetLayoutView="60" workbookViewId="0">
      <pane xSplit="1" ySplit="5" topLeftCell="B6" activePane="bottomRight" state="frozen"/>
      <selection/>
      <selection pane="topRight"/>
      <selection pane="bottomLeft"/>
      <selection pane="bottomRight" activeCell="N26" sqref="N26:N27"/>
    </sheetView>
  </sheetViews>
  <sheetFormatPr defaultColWidth="9" defaultRowHeight="14.25"/>
  <cols>
    <col min="1" max="1" width="31.1" style="4" customWidth="1"/>
    <col min="2" max="2" width="12.5" style="5" customWidth="1"/>
    <col min="3" max="3" width="11.6" style="4" hidden="1" customWidth="1"/>
    <col min="4" max="4" width="12.1" style="4" hidden="1" customWidth="1"/>
    <col min="5" max="5" width="12.4" style="6" hidden="1" customWidth="1"/>
    <col min="6" max="6" width="14" style="6" customWidth="1"/>
    <col min="7" max="7" width="14.6" style="6" customWidth="1"/>
    <col min="8" max="9" width="14" style="7" customWidth="1"/>
    <col min="10" max="10" width="14" style="8" customWidth="1"/>
    <col min="11" max="13" width="14" style="7" customWidth="1"/>
    <col min="14" max="14" width="15.9" style="8" customWidth="1"/>
    <col min="15" max="15" width="29.9" style="4" customWidth="1"/>
    <col min="16" max="16384" width="9" style="4"/>
  </cols>
  <sheetData>
    <row r="1" ht="31.5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9.5" spans="1:15">
      <c r="A2" s="10">
        <v>45473</v>
      </c>
      <c r="B2" s="11"/>
      <c r="N2" s="69"/>
      <c r="O2" s="70" t="s">
        <v>1</v>
      </c>
    </row>
    <row r="3" ht="17.1" customHeight="1" spans="1:15">
      <c r="A3" s="12"/>
      <c r="B3" s="13" t="s">
        <v>2</v>
      </c>
      <c r="C3" s="14" t="s">
        <v>3</v>
      </c>
      <c r="D3" s="14"/>
      <c r="E3" s="14"/>
      <c r="F3" s="15" t="s">
        <v>4</v>
      </c>
      <c r="G3" s="16" t="s">
        <v>5</v>
      </c>
      <c r="H3" s="17" t="s">
        <v>6</v>
      </c>
      <c r="I3" s="17" t="s">
        <v>7</v>
      </c>
      <c r="J3" s="71" t="s">
        <v>7</v>
      </c>
      <c r="K3" s="17" t="s">
        <v>8</v>
      </c>
      <c r="L3" s="17" t="s">
        <v>6</v>
      </c>
      <c r="M3" s="17" t="s">
        <v>7</v>
      </c>
      <c r="N3" s="71" t="s">
        <v>7</v>
      </c>
      <c r="O3" s="72"/>
    </row>
    <row r="4" ht="17.1" customHeight="1" spans="1:15">
      <c r="A4" s="18" t="s">
        <v>9</v>
      </c>
      <c r="B4" s="19" t="s">
        <v>10</v>
      </c>
      <c r="C4" s="20"/>
      <c r="D4" s="20"/>
      <c r="E4" s="20"/>
      <c r="F4" s="21" t="s">
        <v>11</v>
      </c>
      <c r="G4" s="22" t="s">
        <v>12</v>
      </c>
      <c r="H4" s="23" t="s">
        <v>13</v>
      </c>
      <c r="I4" s="23" t="s">
        <v>14</v>
      </c>
      <c r="J4" s="73" t="s">
        <v>14</v>
      </c>
      <c r="K4" s="23" t="s">
        <v>11</v>
      </c>
      <c r="L4" s="23" t="s">
        <v>15</v>
      </c>
      <c r="M4" s="23" t="s">
        <v>16</v>
      </c>
      <c r="N4" s="73" t="s">
        <v>16</v>
      </c>
      <c r="O4" s="74" t="s">
        <v>17</v>
      </c>
    </row>
    <row r="5" ht="17.1" customHeight="1" spans="1:15">
      <c r="A5" s="24"/>
      <c r="B5" s="25" t="s">
        <v>18</v>
      </c>
      <c r="C5" s="26" t="s">
        <v>19</v>
      </c>
      <c r="D5" s="26" t="s">
        <v>20</v>
      </c>
      <c r="E5" s="27" t="s">
        <v>21</v>
      </c>
      <c r="F5" s="28" t="s">
        <v>18</v>
      </c>
      <c r="G5" s="29" t="s">
        <v>22</v>
      </c>
      <c r="H5" s="30" t="s">
        <v>11</v>
      </c>
      <c r="I5" s="30" t="s">
        <v>23</v>
      </c>
      <c r="J5" s="75" t="s">
        <v>24</v>
      </c>
      <c r="K5" s="30" t="s">
        <v>18</v>
      </c>
      <c r="L5" s="30" t="s">
        <v>11</v>
      </c>
      <c r="M5" s="30" t="s">
        <v>23</v>
      </c>
      <c r="N5" s="75" t="s">
        <v>24</v>
      </c>
      <c r="O5" s="76"/>
    </row>
    <row r="6" s="1" customFormat="1" ht="23.25" customHeight="1" spans="1:15">
      <c r="A6" s="31" t="s">
        <v>25</v>
      </c>
      <c r="B6" s="32">
        <f t="shared" ref="B6:B28" si="0">C6+D6+E6</f>
        <v>69512</v>
      </c>
      <c r="C6" s="32">
        <v>2326</v>
      </c>
      <c r="D6" s="32">
        <v>1760</v>
      </c>
      <c r="E6" s="32">
        <v>65426</v>
      </c>
      <c r="F6" s="33">
        <v>33227</v>
      </c>
      <c r="G6" s="34">
        <f t="shared" ref="G6:G26" si="1">F6/B6*100</f>
        <v>47.8003797905398</v>
      </c>
      <c r="H6" s="35">
        <v>45825</v>
      </c>
      <c r="I6" s="77">
        <f t="shared" ref="I6:I33" si="2">F6-H6</f>
        <v>-12598</v>
      </c>
      <c r="J6" s="78">
        <f t="shared" ref="J6:J19" si="3">I6/H6*100</f>
        <v>-27.4915439170758</v>
      </c>
      <c r="K6" s="77">
        <v>3660</v>
      </c>
      <c r="L6" s="77">
        <v>3979</v>
      </c>
      <c r="M6" s="77">
        <f t="shared" ref="M6:M33" si="4">K6-L6</f>
        <v>-319</v>
      </c>
      <c r="N6" s="78">
        <f t="shared" ref="N6:N19" si="5">M6/L6*100</f>
        <v>-8.01708972103544</v>
      </c>
      <c r="O6" s="79"/>
    </row>
    <row r="7" s="1" customFormat="1" ht="23.25" customHeight="1" spans="1:15">
      <c r="A7" s="31" t="s">
        <v>26</v>
      </c>
      <c r="B7" s="32">
        <f t="shared" si="0"/>
        <v>161</v>
      </c>
      <c r="C7" s="32">
        <v>127</v>
      </c>
      <c r="D7" s="32">
        <v>34</v>
      </c>
      <c r="E7" s="32"/>
      <c r="F7" s="33">
        <v>36</v>
      </c>
      <c r="G7" s="34"/>
      <c r="H7" s="35"/>
      <c r="I7" s="77">
        <f t="shared" si="2"/>
        <v>36</v>
      </c>
      <c r="J7" s="78"/>
      <c r="K7" s="77">
        <v>-4</v>
      </c>
      <c r="L7" s="77">
        <v>0</v>
      </c>
      <c r="M7" s="77">
        <f t="shared" si="4"/>
        <v>-4</v>
      </c>
      <c r="N7" s="78"/>
      <c r="O7" s="80"/>
    </row>
    <row r="8" s="1" customFormat="1" ht="23.25" customHeight="1" spans="1:15">
      <c r="A8" s="31" t="s">
        <v>27</v>
      </c>
      <c r="B8" s="32">
        <f t="shared" si="0"/>
        <v>58090</v>
      </c>
      <c r="C8" s="32">
        <v>4995</v>
      </c>
      <c r="D8" s="32"/>
      <c r="E8" s="32">
        <v>53095</v>
      </c>
      <c r="F8" s="33">
        <v>27509</v>
      </c>
      <c r="G8" s="34">
        <f t="shared" si="1"/>
        <v>47.3558271647444</v>
      </c>
      <c r="H8" s="35">
        <v>35159</v>
      </c>
      <c r="I8" s="77">
        <f t="shared" si="2"/>
        <v>-7650</v>
      </c>
      <c r="J8" s="78">
        <f t="shared" si="3"/>
        <v>-21.7582980175773</v>
      </c>
      <c r="K8" s="77">
        <v>2758</v>
      </c>
      <c r="L8" s="77">
        <v>4239</v>
      </c>
      <c r="M8" s="77">
        <f t="shared" si="4"/>
        <v>-1481</v>
      </c>
      <c r="N8" s="78">
        <f t="shared" si="5"/>
        <v>-34.9374852559566</v>
      </c>
      <c r="O8" s="80"/>
    </row>
    <row r="9" s="1" customFormat="1" ht="23.25" customHeight="1" spans="1:15">
      <c r="A9" s="31" t="s">
        <v>28</v>
      </c>
      <c r="B9" s="32">
        <f t="shared" si="0"/>
        <v>243007</v>
      </c>
      <c r="C9" s="32">
        <v>53874</v>
      </c>
      <c r="D9" s="32">
        <v>6314</v>
      </c>
      <c r="E9" s="32">
        <v>182819</v>
      </c>
      <c r="F9" s="33">
        <v>94006</v>
      </c>
      <c r="G9" s="34">
        <f t="shared" si="1"/>
        <v>38.6844823400149</v>
      </c>
      <c r="H9" s="35">
        <v>77244</v>
      </c>
      <c r="I9" s="77">
        <f t="shared" si="2"/>
        <v>16762</v>
      </c>
      <c r="J9" s="78">
        <f t="shared" si="3"/>
        <v>21.7000673191445</v>
      </c>
      <c r="K9" s="77">
        <v>12042</v>
      </c>
      <c r="L9" s="77">
        <v>14339</v>
      </c>
      <c r="M9" s="77">
        <f t="shared" si="4"/>
        <v>-2297</v>
      </c>
      <c r="N9" s="78">
        <f t="shared" si="5"/>
        <v>-16.0192482041983</v>
      </c>
      <c r="O9" s="81"/>
    </row>
    <row r="10" s="1" customFormat="1" ht="23.25" customHeight="1" spans="1:15">
      <c r="A10" s="31" t="s">
        <v>29</v>
      </c>
      <c r="B10" s="32">
        <f t="shared" si="0"/>
        <v>3069</v>
      </c>
      <c r="C10" s="32">
        <v>405</v>
      </c>
      <c r="D10" s="32">
        <v>1520</v>
      </c>
      <c r="E10" s="32">
        <v>1144</v>
      </c>
      <c r="F10" s="33">
        <v>318</v>
      </c>
      <c r="G10" s="34">
        <f t="shared" si="1"/>
        <v>10.3616813294233</v>
      </c>
      <c r="H10" s="35">
        <v>591</v>
      </c>
      <c r="I10" s="77">
        <f t="shared" si="2"/>
        <v>-273</v>
      </c>
      <c r="J10" s="78">
        <f t="shared" si="3"/>
        <v>-46.1928934010152</v>
      </c>
      <c r="K10" s="77">
        <v>25</v>
      </c>
      <c r="L10" s="77">
        <v>263</v>
      </c>
      <c r="M10" s="77">
        <f t="shared" si="4"/>
        <v>-238</v>
      </c>
      <c r="N10" s="78">
        <f t="shared" si="5"/>
        <v>-90.4942965779468</v>
      </c>
      <c r="O10" s="81"/>
    </row>
    <row r="11" s="1" customFormat="1" ht="23.25" customHeight="1" spans="1:15">
      <c r="A11" s="31" t="s">
        <v>30</v>
      </c>
      <c r="B11" s="32">
        <f t="shared" si="0"/>
        <v>10333</v>
      </c>
      <c r="C11" s="32">
        <v>1379</v>
      </c>
      <c r="D11" s="32">
        <v>14</v>
      </c>
      <c r="E11" s="32">
        <v>8940</v>
      </c>
      <c r="F11" s="33">
        <v>2660</v>
      </c>
      <c r="G11" s="34">
        <f t="shared" si="1"/>
        <v>25.7427658956741</v>
      </c>
      <c r="H11" s="35">
        <v>2566</v>
      </c>
      <c r="I11" s="77">
        <f t="shared" si="2"/>
        <v>94</v>
      </c>
      <c r="J11" s="78">
        <f t="shared" si="3"/>
        <v>3.66328916601715</v>
      </c>
      <c r="K11" s="77">
        <v>207</v>
      </c>
      <c r="L11" s="77">
        <v>399</v>
      </c>
      <c r="M11" s="77">
        <f t="shared" si="4"/>
        <v>-192</v>
      </c>
      <c r="N11" s="78">
        <f t="shared" si="5"/>
        <v>-48.1203007518797</v>
      </c>
      <c r="O11" s="80"/>
    </row>
    <row r="12" s="1" customFormat="1" ht="23.25" customHeight="1" spans="1:15">
      <c r="A12" s="31" t="s">
        <v>31</v>
      </c>
      <c r="B12" s="32">
        <f t="shared" si="0"/>
        <v>178458</v>
      </c>
      <c r="C12" s="32">
        <v>85411</v>
      </c>
      <c r="D12" s="32">
        <v>1600</v>
      </c>
      <c r="E12" s="32">
        <v>91447</v>
      </c>
      <c r="F12" s="33">
        <v>103111</v>
      </c>
      <c r="G12" s="34">
        <f t="shared" si="1"/>
        <v>57.7788611325914</v>
      </c>
      <c r="H12" s="35">
        <v>92122</v>
      </c>
      <c r="I12" s="77">
        <f t="shared" si="2"/>
        <v>10989</v>
      </c>
      <c r="J12" s="78">
        <f t="shared" si="3"/>
        <v>11.9287466620351</v>
      </c>
      <c r="K12" s="77">
        <v>11366</v>
      </c>
      <c r="L12" s="77">
        <v>12193</v>
      </c>
      <c r="M12" s="77">
        <f t="shared" si="4"/>
        <v>-827</v>
      </c>
      <c r="N12" s="78">
        <f t="shared" si="5"/>
        <v>-6.7825801689494</v>
      </c>
      <c r="O12" s="80"/>
    </row>
    <row r="13" s="1" customFormat="1" ht="23.25" customHeight="1" spans="1:15">
      <c r="A13" s="31" t="s">
        <v>32</v>
      </c>
      <c r="B13" s="32">
        <f t="shared" si="0"/>
        <v>140567</v>
      </c>
      <c r="C13" s="32">
        <v>93403</v>
      </c>
      <c r="D13" s="32">
        <v>1793</v>
      </c>
      <c r="E13" s="32">
        <v>45371</v>
      </c>
      <c r="F13" s="33">
        <v>107911</v>
      </c>
      <c r="G13" s="34">
        <f t="shared" si="1"/>
        <v>76.7683738003941</v>
      </c>
      <c r="H13" s="35">
        <v>104772</v>
      </c>
      <c r="I13" s="77">
        <f t="shared" si="2"/>
        <v>3139</v>
      </c>
      <c r="J13" s="78">
        <f t="shared" si="3"/>
        <v>2.99602947352346</v>
      </c>
      <c r="K13" s="77">
        <v>13236</v>
      </c>
      <c r="L13" s="77">
        <v>7405</v>
      </c>
      <c r="M13" s="77">
        <f t="shared" si="4"/>
        <v>5831</v>
      </c>
      <c r="N13" s="78">
        <f t="shared" si="5"/>
        <v>78.7440918298447</v>
      </c>
      <c r="O13" s="80"/>
    </row>
    <row r="14" s="1" customFormat="1" ht="23.25" customHeight="1" spans="1:15">
      <c r="A14" s="31" t="s">
        <v>33</v>
      </c>
      <c r="B14" s="32">
        <f t="shared" si="0"/>
        <v>5191</v>
      </c>
      <c r="C14" s="32">
        <v>377</v>
      </c>
      <c r="D14" s="32">
        <v>1308</v>
      </c>
      <c r="E14" s="32">
        <v>3506</v>
      </c>
      <c r="F14" s="33">
        <v>1181</v>
      </c>
      <c r="G14" s="34">
        <f t="shared" si="1"/>
        <v>22.7509150452707</v>
      </c>
      <c r="H14" s="35">
        <v>1224</v>
      </c>
      <c r="I14" s="77">
        <f t="shared" si="2"/>
        <v>-43</v>
      </c>
      <c r="J14" s="78">
        <f t="shared" si="3"/>
        <v>-3.51307189542484</v>
      </c>
      <c r="K14" s="77">
        <v>82</v>
      </c>
      <c r="L14" s="77">
        <v>1</v>
      </c>
      <c r="M14" s="77">
        <f t="shared" si="4"/>
        <v>81</v>
      </c>
      <c r="N14" s="78">
        <f t="shared" si="5"/>
        <v>8100</v>
      </c>
      <c r="O14" s="82"/>
    </row>
    <row r="15" s="1" customFormat="1" ht="23.25" customHeight="1" spans="1:15">
      <c r="A15" s="31" t="s">
        <v>34</v>
      </c>
      <c r="B15" s="32">
        <f t="shared" si="0"/>
        <v>21835</v>
      </c>
      <c r="C15" s="32">
        <v>912</v>
      </c>
      <c r="D15" s="32">
        <v>438</v>
      </c>
      <c r="E15" s="32">
        <v>20485</v>
      </c>
      <c r="F15" s="33">
        <v>9964</v>
      </c>
      <c r="G15" s="34">
        <f t="shared" si="1"/>
        <v>45.6331577742157</v>
      </c>
      <c r="H15" s="35">
        <v>14560</v>
      </c>
      <c r="I15" s="77">
        <f t="shared" si="2"/>
        <v>-4596</v>
      </c>
      <c r="J15" s="78">
        <f t="shared" si="3"/>
        <v>-31.5659340659341</v>
      </c>
      <c r="K15" s="77">
        <v>925</v>
      </c>
      <c r="L15" s="77">
        <v>2197</v>
      </c>
      <c r="M15" s="77">
        <f t="shared" si="4"/>
        <v>-1272</v>
      </c>
      <c r="N15" s="78">
        <f t="shared" si="5"/>
        <v>-57.8971324533455</v>
      </c>
      <c r="O15" s="82"/>
    </row>
    <row r="16" s="1" customFormat="1" ht="24" customHeight="1" spans="1:15">
      <c r="A16" s="31" t="s">
        <v>35</v>
      </c>
      <c r="B16" s="32">
        <f t="shared" si="0"/>
        <v>108249</v>
      </c>
      <c r="C16" s="32">
        <v>51752</v>
      </c>
      <c r="D16" s="32">
        <v>42127</v>
      </c>
      <c r="E16" s="32">
        <v>14370</v>
      </c>
      <c r="F16" s="33">
        <v>32241</v>
      </c>
      <c r="G16" s="34">
        <f t="shared" si="1"/>
        <v>29.784108860128</v>
      </c>
      <c r="H16" s="35">
        <v>44827</v>
      </c>
      <c r="I16" s="77">
        <f t="shared" si="2"/>
        <v>-12586</v>
      </c>
      <c r="J16" s="78">
        <f t="shared" si="3"/>
        <v>-28.0768286969907</v>
      </c>
      <c r="K16" s="77">
        <v>2293</v>
      </c>
      <c r="L16" s="77">
        <v>6281</v>
      </c>
      <c r="M16" s="77">
        <f t="shared" si="4"/>
        <v>-3988</v>
      </c>
      <c r="N16" s="78">
        <f t="shared" si="5"/>
        <v>-63.493074351218</v>
      </c>
      <c r="O16" s="80"/>
    </row>
    <row r="17" s="1" customFormat="1" ht="24" customHeight="1" spans="1:15">
      <c r="A17" s="36" t="s">
        <v>36</v>
      </c>
      <c r="B17" s="32">
        <f t="shared" si="0"/>
        <v>34638</v>
      </c>
      <c r="C17" s="32">
        <v>16477</v>
      </c>
      <c r="D17" s="32">
        <v>8278</v>
      </c>
      <c r="E17" s="32">
        <v>9883</v>
      </c>
      <c r="F17" s="37">
        <v>5189</v>
      </c>
      <c r="G17" s="34">
        <f t="shared" si="1"/>
        <v>14.9806570818177</v>
      </c>
      <c r="H17" s="38">
        <v>47390</v>
      </c>
      <c r="I17" s="83">
        <f t="shared" si="2"/>
        <v>-42201</v>
      </c>
      <c r="J17" s="78">
        <f t="shared" si="3"/>
        <v>-89.0504325807132</v>
      </c>
      <c r="K17" s="77">
        <v>439</v>
      </c>
      <c r="L17" s="77">
        <v>5273</v>
      </c>
      <c r="M17" s="77">
        <f t="shared" si="4"/>
        <v>-4834</v>
      </c>
      <c r="N17" s="78">
        <f t="shared" si="5"/>
        <v>-91.6745685567988</v>
      </c>
      <c r="O17" s="84"/>
    </row>
    <row r="18" s="1" customFormat="1" ht="23.25" customHeight="1" spans="1:15">
      <c r="A18" s="39" t="s">
        <v>37</v>
      </c>
      <c r="B18" s="32">
        <f t="shared" si="0"/>
        <v>765</v>
      </c>
      <c r="C18" s="32"/>
      <c r="D18" s="32">
        <v>240</v>
      </c>
      <c r="E18" s="32">
        <v>525</v>
      </c>
      <c r="F18" s="33">
        <v>270</v>
      </c>
      <c r="G18" s="34">
        <f t="shared" si="1"/>
        <v>35.2941176470588</v>
      </c>
      <c r="H18" s="35">
        <v>223</v>
      </c>
      <c r="I18" s="77">
        <f t="shared" si="2"/>
        <v>47</v>
      </c>
      <c r="J18" s="78">
        <f t="shared" si="3"/>
        <v>21.0762331838565</v>
      </c>
      <c r="K18" s="77">
        <v>10</v>
      </c>
      <c r="L18" s="77">
        <v>16</v>
      </c>
      <c r="M18" s="77">
        <f t="shared" si="4"/>
        <v>-6</v>
      </c>
      <c r="N18" s="78">
        <f t="shared" si="5"/>
        <v>-37.5</v>
      </c>
      <c r="O18" s="80"/>
    </row>
    <row r="19" s="1" customFormat="1" ht="23.25" customHeight="1" spans="1:15">
      <c r="A19" s="31" t="s">
        <v>38</v>
      </c>
      <c r="B19" s="32">
        <f t="shared" si="0"/>
        <v>872</v>
      </c>
      <c r="C19" s="32"/>
      <c r="D19" s="32">
        <v>110</v>
      </c>
      <c r="E19" s="32">
        <v>762</v>
      </c>
      <c r="F19" s="33">
        <v>654</v>
      </c>
      <c r="G19" s="34">
        <f t="shared" si="1"/>
        <v>75</v>
      </c>
      <c r="H19" s="35">
        <v>650</v>
      </c>
      <c r="I19" s="77">
        <f t="shared" si="2"/>
        <v>4</v>
      </c>
      <c r="J19" s="78">
        <f t="shared" si="3"/>
        <v>0.615384615384615</v>
      </c>
      <c r="K19" s="77">
        <v>32</v>
      </c>
      <c r="L19" s="77">
        <v>136</v>
      </c>
      <c r="M19" s="77">
        <f t="shared" si="4"/>
        <v>-104</v>
      </c>
      <c r="N19" s="78">
        <f t="shared" si="5"/>
        <v>-76.4705882352941</v>
      </c>
      <c r="O19" s="80"/>
    </row>
    <row r="20" s="1" customFormat="1" ht="23.25" customHeight="1" spans="1:15">
      <c r="A20" s="31" t="s">
        <v>39</v>
      </c>
      <c r="B20" s="32">
        <f t="shared" si="0"/>
        <v>0</v>
      </c>
      <c r="C20" s="32"/>
      <c r="D20" s="32"/>
      <c r="E20" s="32"/>
      <c r="F20" s="33">
        <v>1</v>
      </c>
      <c r="G20" s="34"/>
      <c r="H20" s="35">
        <v>11801</v>
      </c>
      <c r="I20" s="77">
        <f t="shared" si="2"/>
        <v>-11800</v>
      </c>
      <c r="J20" s="78"/>
      <c r="K20" s="77">
        <v>0</v>
      </c>
      <c r="L20" s="77">
        <v>11800</v>
      </c>
      <c r="M20" s="77">
        <f t="shared" si="4"/>
        <v>-11800</v>
      </c>
      <c r="N20" s="78">
        <f>M20/L20*100</f>
        <v>-100</v>
      </c>
      <c r="O20" s="80"/>
    </row>
    <row r="21" s="1" customFormat="1" ht="23.25" customHeight="1" spans="1:15">
      <c r="A21" s="31" t="s">
        <v>40</v>
      </c>
      <c r="B21" s="32">
        <f t="shared" si="0"/>
        <v>4974</v>
      </c>
      <c r="C21" s="32">
        <v>450</v>
      </c>
      <c r="D21" s="32">
        <v>572</v>
      </c>
      <c r="E21" s="32">
        <v>3952</v>
      </c>
      <c r="F21" s="33">
        <v>2087</v>
      </c>
      <c r="G21" s="34">
        <f t="shared" si="1"/>
        <v>41.9581825492561</v>
      </c>
      <c r="H21" s="35">
        <v>2179</v>
      </c>
      <c r="I21" s="77">
        <f t="shared" si="2"/>
        <v>-92</v>
      </c>
      <c r="J21" s="78">
        <f t="shared" ref="J21:J33" si="6">I21/H21*100</f>
        <v>-4.22212023864158</v>
      </c>
      <c r="K21" s="77">
        <v>311</v>
      </c>
      <c r="L21" s="77">
        <v>336</v>
      </c>
      <c r="M21" s="77">
        <f t="shared" si="4"/>
        <v>-25</v>
      </c>
      <c r="N21" s="78">
        <f>M21/L21*100</f>
        <v>-7.44047619047619</v>
      </c>
      <c r="O21" s="80"/>
    </row>
    <row r="22" s="1" customFormat="1" ht="23.25" customHeight="1" spans="1:15">
      <c r="A22" s="31" t="s">
        <v>41</v>
      </c>
      <c r="B22" s="32">
        <f t="shared" si="0"/>
        <v>18868</v>
      </c>
      <c r="C22" s="32"/>
      <c r="D22" s="32">
        <v>183</v>
      </c>
      <c r="E22" s="32">
        <v>18685</v>
      </c>
      <c r="F22" s="33">
        <v>9125</v>
      </c>
      <c r="G22" s="34">
        <f t="shared" si="1"/>
        <v>48.3623065507738</v>
      </c>
      <c r="H22" s="35">
        <v>7918</v>
      </c>
      <c r="I22" s="77">
        <f t="shared" si="2"/>
        <v>1207</v>
      </c>
      <c r="J22" s="78">
        <f t="shared" si="6"/>
        <v>15.2437484213185</v>
      </c>
      <c r="K22" s="77">
        <v>2252</v>
      </c>
      <c r="L22" s="77">
        <v>2434</v>
      </c>
      <c r="M22" s="77">
        <f t="shared" si="4"/>
        <v>-182</v>
      </c>
      <c r="N22" s="78">
        <f t="shared" ref="N21:N26" si="7">M22/L22*100</f>
        <v>-7.47740345110928</v>
      </c>
      <c r="O22" s="82"/>
    </row>
    <row r="23" s="1" customFormat="1" ht="23.25" customHeight="1" spans="1:15">
      <c r="A23" s="31" t="s">
        <v>42</v>
      </c>
      <c r="B23" s="32">
        <f t="shared" si="0"/>
        <v>2700</v>
      </c>
      <c r="C23" s="32"/>
      <c r="D23" s="32"/>
      <c r="E23" s="32">
        <v>2700</v>
      </c>
      <c r="F23" s="33">
        <v>800</v>
      </c>
      <c r="G23" s="34">
        <f t="shared" si="1"/>
        <v>29.6296296296296</v>
      </c>
      <c r="H23" s="35">
        <v>1329</v>
      </c>
      <c r="I23" s="77">
        <f t="shared" si="2"/>
        <v>-529</v>
      </c>
      <c r="J23" s="78">
        <f t="shared" si="6"/>
        <v>-39.8043641835967</v>
      </c>
      <c r="K23" s="77">
        <v>400</v>
      </c>
      <c r="L23" s="77">
        <v>129</v>
      </c>
      <c r="M23" s="77">
        <f t="shared" si="4"/>
        <v>271</v>
      </c>
      <c r="N23" s="78">
        <f t="shared" si="7"/>
        <v>210.077519379845</v>
      </c>
      <c r="O23" s="80"/>
    </row>
    <row r="24" s="1" customFormat="1" ht="23.25" customHeight="1" spans="1:15">
      <c r="A24" s="31" t="s">
        <v>43</v>
      </c>
      <c r="B24" s="32">
        <f t="shared" si="0"/>
        <v>2852</v>
      </c>
      <c r="C24" s="32">
        <v>89</v>
      </c>
      <c r="D24" s="32">
        <v>46</v>
      </c>
      <c r="E24" s="32">
        <v>2717</v>
      </c>
      <c r="F24" s="33">
        <v>1360</v>
      </c>
      <c r="G24" s="34">
        <f t="shared" si="1"/>
        <v>47.6858345021038</v>
      </c>
      <c r="H24" s="35">
        <v>1948</v>
      </c>
      <c r="I24" s="77">
        <f t="shared" si="2"/>
        <v>-588</v>
      </c>
      <c r="J24" s="78">
        <f t="shared" si="6"/>
        <v>-30.1848049281314</v>
      </c>
      <c r="K24" s="77">
        <v>115</v>
      </c>
      <c r="L24" s="77">
        <v>338</v>
      </c>
      <c r="M24" s="77">
        <f t="shared" si="4"/>
        <v>-223</v>
      </c>
      <c r="N24" s="78">
        <f t="shared" si="7"/>
        <v>-65.9763313609467</v>
      </c>
      <c r="O24" s="80"/>
    </row>
    <row r="25" s="1" customFormat="1" ht="23.25" customHeight="1" spans="1:15">
      <c r="A25" s="31" t="s">
        <v>44</v>
      </c>
      <c r="B25" s="32">
        <f t="shared" si="0"/>
        <v>4260</v>
      </c>
      <c r="C25" s="32"/>
      <c r="D25" s="32"/>
      <c r="E25" s="32">
        <v>4260</v>
      </c>
      <c r="F25" s="33">
        <v>1998</v>
      </c>
      <c r="G25" s="34">
        <f t="shared" si="1"/>
        <v>46.9014084507042</v>
      </c>
      <c r="H25" s="35">
        <v>1475</v>
      </c>
      <c r="I25" s="77">
        <f t="shared" si="2"/>
        <v>523</v>
      </c>
      <c r="J25" s="78">
        <f t="shared" si="6"/>
        <v>35.4576271186441</v>
      </c>
      <c r="K25" s="77">
        <v>0</v>
      </c>
      <c r="L25" s="77">
        <v>56</v>
      </c>
      <c r="M25" s="77">
        <f t="shared" si="4"/>
        <v>-56</v>
      </c>
      <c r="N25" s="78">
        <f t="shared" si="7"/>
        <v>-100</v>
      </c>
      <c r="O25" s="80"/>
    </row>
    <row r="26" s="1" customFormat="1" ht="23.25" customHeight="1" spans="1:15">
      <c r="A26" s="31" t="s">
        <v>45</v>
      </c>
      <c r="B26" s="32">
        <f t="shared" si="0"/>
        <v>40</v>
      </c>
      <c r="C26" s="40"/>
      <c r="D26" s="40"/>
      <c r="E26" s="32">
        <v>40</v>
      </c>
      <c r="F26" s="33">
        <v>28</v>
      </c>
      <c r="G26" s="34">
        <f t="shared" si="1"/>
        <v>70</v>
      </c>
      <c r="H26" s="35"/>
      <c r="I26" s="77">
        <f t="shared" si="2"/>
        <v>28</v>
      </c>
      <c r="J26" s="78" t="e">
        <f t="shared" si="6"/>
        <v>#DIV/0!</v>
      </c>
      <c r="K26" s="77">
        <v>0</v>
      </c>
      <c r="L26" s="77">
        <v>0</v>
      </c>
      <c r="M26" s="77">
        <f t="shared" si="4"/>
        <v>0</v>
      </c>
      <c r="N26" s="78"/>
      <c r="O26" s="80"/>
    </row>
    <row r="27" s="1" customFormat="1" ht="23.25" customHeight="1" spans="1:15">
      <c r="A27" s="31" t="s">
        <v>46</v>
      </c>
      <c r="B27" s="32">
        <f t="shared" si="0"/>
        <v>0</v>
      </c>
      <c r="C27" s="40"/>
      <c r="D27" s="40"/>
      <c r="E27" s="32"/>
      <c r="F27" s="33"/>
      <c r="G27" s="34"/>
      <c r="H27" s="35"/>
      <c r="I27" s="77">
        <f t="shared" si="2"/>
        <v>0</v>
      </c>
      <c r="J27" s="78" t="e">
        <f t="shared" si="6"/>
        <v>#DIV/0!</v>
      </c>
      <c r="K27" s="77">
        <v>0</v>
      </c>
      <c r="L27" s="77">
        <v>0</v>
      </c>
      <c r="M27" s="77">
        <f t="shared" si="4"/>
        <v>0</v>
      </c>
      <c r="N27" s="78"/>
      <c r="O27" s="80"/>
    </row>
    <row r="28" s="2" customFormat="1" ht="23.25" customHeight="1" spans="1:15">
      <c r="A28" s="31" t="s">
        <v>47</v>
      </c>
      <c r="B28" s="32">
        <f t="shared" si="0"/>
        <v>4885</v>
      </c>
      <c r="C28" s="40"/>
      <c r="D28" s="40"/>
      <c r="E28" s="32">
        <v>4885</v>
      </c>
      <c r="F28" s="33">
        <v>742</v>
      </c>
      <c r="G28" s="34">
        <f t="shared" ref="G28:G33" si="8">F28/B28*100</f>
        <v>15.1893551688843</v>
      </c>
      <c r="H28" s="35">
        <v>1434</v>
      </c>
      <c r="I28" s="77">
        <f t="shared" si="2"/>
        <v>-692</v>
      </c>
      <c r="J28" s="78">
        <f t="shared" si="6"/>
        <v>-48.2566248256625</v>
      </c>
      <c r="K28" s="77">
        <v>18</v>
      </c>
      <c r="L28" s="77">
        <v>507</v>
      </c>
      <c r="M28" s="77">
        <f t="shared" si="4"/>
        <v>-489</v>
      </c>
      <c r="N28" s="78">
        <f t="shared" ref="N28:N33" si="9">M28/L28*100</f>
        <v>-96.4497041420118</v>
      </c>
      <c r="O28" s="80"/>
    </row>
    <row r="29" s="2" customFormat="1" ht="23.25" customHeight="1" spans="1:15">
      <c r="A29" s="41" t="s">
        <v>48</v>
      </c>
      <c r="B29" s="42">
        <f t="shared" ref="B29:F29" si="10">SUM(B6:B28)</f>
        <v>913326</v>
      </c>
      <c r="C29" s="43">
        <f t="shared" si="10"/>
        <v>311977</v>
      </c>
      <c r="D29" s="43">
        <f t="shared" si="10"/>
        <v>66337</v>
      </c>
      <c r="E29" s="44">
        <f t="shared" si="10"/>
        <v>535012</v>
      </c>
      <c r="F29" s="43">
        <f t="shared" si="10"/>
        <v>434418</v>
      </c>
      <c r="G29" s="45">
        <f t="shared" si="8"/>
        <v>47.5643965024537</v>
      </c>
      <c r="H29" s="44">
        <f t="shared" ref="H29:L29" si="11">SUM(H6:H28)</f>
        <v>495237</v>
      </c>
      <c r="I29" s="43">
        <f t="shared" si="2"/>
        <v>-60819</v>
      </c>
      <c r="J29" s="85">
        <f t="shared" si="6"/>
        <v>-12.2807867748169</v>
      </c>
      <c r="K29" s="43">
        <f t="shared" si="11"/>
        <v>50167</v>
      </c>
      <c r="L29" s="43">
        <f t="shared" si="11"/>
        <v>72321</v>
      </c>
      <c r="M29" s="43">
        <f t="shared" si="4"/>
        <v>-22154</v>
      </c>
      <c r="N29" s="85">
        <f t="shared" si="9"/>
        <v>-30.6328728861603</v>
      </c>
      <c r="O29" s="86"/>
    </row>
    <row r="30" s="1" customFormat="1" ht="23.25" customHeight="1" spans="1:15">
      <c r="A30" s="46" t="s">
        <v>49</v>
      </c>
      <c r="B30" s="42">
        <v>352806</v>
      </c>
      <c r="C30" s="40"/>
      <c r="D30" s="47"/>
      <c r="E30" s="33"/>
      <c r="F30" s="43">
        <v>145550</v>
      </c>
      <c r="G30" s="45">
        <f t="shared" si="8"/>
        <v>41.2549673191499</v>
      </c>
      <c r="H30" s="48">
        <v>262211</v>
      </c>
      <c r="I30" s="43">
        <f t="shared" si="2"/>
        <v>-116661</v>
      </c>
      <c r="J30" s="85">
        <f t="shared" si="6"/>
        <v>-44.4912684822528</v>
      </c>
      <c r="K30" s="77">
        <v>93341</v>
      </c>
      <c r="L30" s="77">
        <v>48919</v>
      </c>
      <c r="M30" s="43">
        <f t="shared" si="4"/>
        <v>44422</v>
      </c>
      <c r="N30" s="85">
        <f t="shared" si="9"/>
        <v>90.8072528056583</v>
      </c>
      <c r="O30" s="87"/>
    </row>
    <row r="31" s="1" customFormat="1" ht="23.25" customHeight="1" spans="1:15">
      <c r="A31" s="49" t="s">
        <v>50</v>
      </c>
      <c r="B31" s="42">
        <v>5666</v>
      </c>
      <c r="C31" s="50"/>
      <c r="D31" s="50"/>
      <c r="E31" s="51"/>
      <c r="F31" s="52">
        <v>308</v>
      </c>
      <c r="G31" s="45">
        <f t="shared" si="8"/>
        <v>5.43593363925168</v>
      </c>
      <c r="H31" s="53">
        <v>518</v>
      </c>
      <c r="I31" s="43">
        <f t="shared" si="2"/>
        <v>-210</v>
      </c>
      <c r="J31" s="85">
        <f t="shared" si="6"/>
        <v>-40.5405405405405</v>
      </c>
      <c r="K31" s="77">
        <v>2</v>
      </c>
      <c r="L31" s="77">
        <v>2</v>
      </c>
      <c r="M31" s="43">
        <f t="shared" si="4"/>
        <v>0</v>
      </c>
      <c r="N31" s="85">
        <f t="shared" si="9"/>
        <v>0</v>
      </c>
      <c r="O31" s="88"/>
    </row>
    <row r="32" s="1" customFormat="1" ht="23.25" customHeight="1" spans="1:15">
      <c r="A32" s="49" t="s">
        <v>51</v>
      </c>
      <c r="B32" s="42">
        <v>49680</v>
      </c>
      <c r="C32" s="50"/>
      <c r="D32" s="50"/>
      <c r="E32" s="51"/>
      <c r="F32" s="52">
        <v>41905</v>
      </c>
      <c r="G32" s="45">
        <f t="shared" si="8"/>
        <v>84.3498389694042</v>
      </c>
      <c r="H32" s="53">
        <v>6229</v>
      </c>
      <c r="I32" s="43">
        <f t="shared" si="2"/>
        <v>35676</v>
      </c>
      <c r="J32" s="85">
        <f t="shared" si="6"/>
        <v>572.740407770108</v>
      </c>
      <c r="K32" s="77">
        <v>0</v>
      </c>
      <c r="L32" s="77">
        <v>4840</v>
      </c>
      <c r="M32" s="43">
        <f t="shared" si="4"/>
        <v>-4840</v>
      </c>
      <c r="N32" s="85">
        <f t="shared" si="9"/>
        <v>-100</v>
      </c>
      <c r="O32" s="88"/>
    </row>
    <row r="33" s="1" customFormat="1" ht="23.25" customHeight="1" spans="1:15">
      <c r="A33" s="54" t="s">
        <v>52</v>
      </c>
      <c r="B33" s="55">
        <f>B29+B30+B31+B32</f>
        <v>1321478</v>
      </c>
      <c r="C33" s="56">
        <f>C29+C30+C31</f>
        <v>311977</v>
      </c>
      <c r="D33" s="56">
        <f>D29+D30+D31</f>
        <v>66337</v>
      </c>
      <c r="E33" s="56">
        <f>E29+E30+E31</f>
        <v>535012</v>
      </c>
      <c r="F33" s="56">
        <f t="shared" ref="F33:L33" si="12">F29+F30+F31+F32</f>
        <v>622181</v>
      </c>
      <c r="G33" s="45">
        <f t="shared" si="8"/>
        <v>47.0822064385484</v>
      </c>
      <c r="H33" s="57">
        <f t="shared" si="12"/>
        <v>764195</v>
      </c>
      <c r="I33" s="57">
        <f t="shared" si="2"/>
        <v>-142014</v>
      </c>
      <c r="J33" s="89">
        <f t="shared" si="6"/>
        <v>-18.5834767304157</v>
      </c>
      <c r="K33" s="57">
        <f t="shared" si="12"/>
        <v>143510</v>
      </c>
      <c r="L33" s="57">
        <f t="shared" si="12"/>
        <v>126082</v>
      </c>
      <c r="M33" s="57">
        <f t="shared" si="4"/>
        <v>17428</v>
      </c>
      <c r="N33" s="89">
        <f t="shared" si="9"/>
        <v>13.8227502736314</v>
      </c>
      <c r="O33" s="90"/>
    </row>
    <row r="34" spans="1:8">
      <c r="A34" s="58"/>
      <c r="B34" s="58"/>
      <c r="C34" s="58"/>
      <c r="D34" s="58"/>
      <c r="E34" s="58"/>
      <c r="F34" s="58"/>
      <c r="G34" s="58"/>
      <c r="H34" s="58"/>
    </row>
    <row r="35" ht="25.5" spans="1:14">
      <c r="A35" s="59"/>
      <c r="B35" s="60"/>
      <c r="C35" s="59"/>
      <c r="D35" s="59"/>
      <c r="E35" s="61"/>
      <c r="F35" s="61"/>
      <c r="G35" s="61"/>
      <c r="H35" s="62"/>
      <c r="I35" s="62"/>
      <c r="J35" s="91"/>
      <c r="K35" s="62"/>
      <c r="L35" s="62"/>
      <c r="M35" s="62"/>
      <c r="N35" s="91"/>
    </row>
    <row r="36" spans="1:14">
      <c r="A36" s="63"/>
      <c r="B36" s="64"/>
      <c r="N36" s="92"/>
    </row>
    <row r="37" s="3" customFormat="1" spans="2:14">
      <c r="B37" s="64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</row>
    <row r="38" s="3" customFormat="1" spans="1:14">
      <c r="A38" s="65"/>
      <c r="B38" s="64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</row>
    <row r="39" spans="2:14">
      <c r="B39" s="64"/>
      <c r="C39" s="66"/>
      <c r="D39" s="66"/>
      <c r="E39" s="67"/>
      <c r="F39" s="65"/>
      <c r="G39" s="67"/>
      <c r="H39" s="68"/>
      <c r="I39" s="68"/>
      <c r="J39" s="93"/>
      <c r="K39" s="68"/>
      <c r="L39" s="68"/>
      <c r="M39" s="68"/>
      <c r="N39" s="93"/>
    </row>
    <row r="40" spans="2:6">
      <c r="B40" s="3"/>
      <c r="F40" s="3"/>
    </row>
    <row r="41" spans="2:6">
      <c r="B41" s="3"/>
      <c r="F41" s="3"/>
    </row>
    <row r="42" spans="2:2">
      <c r="B42" s="3"/>
    </row>
    <row r="43" spans="6:6">
      <c r="F43" s="3"/>
    </row>
    <row r="72" spans="2:14">
      <c r="B72" s="4"/>
      <c r="F72" s="4"/>
      <c r="G72" s="4"/>
      <c r="H72" s="4"/>
      <c r="I72" s="4"/>
      <c r="M72" s="4"/>
      <c r="N72" s="92"/>
    </row>
  </sheetData>
  <mergeCells count="3">
    <mergeCell ref="A1:O1"/>
    <mergeCell ref="A34:H34"/>
    <mergeCell ref="C3:E4"/>
  </mergeCells>
  <printOptions horizontalCentered="1" verticalCentered="1"/>
  <pageMargins left="0.354330708661417" right="0.236220472440945" top="0.47244094488189" bottom="0.15748031496063" header="0.118110236220472" footer="0.236220472440945"/>
  <pageSetup paperSize="9" scale="6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2024-07-15T01:11:56Z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