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7月" sheetId="4" r:id="rId1"/>
  </sheets>
  <calcPr calcId="144525"/>
</workbook>
</file>

<file path=xl/sharedStrings.xml><?xml version="1.0" encoding="utf-8"?>
<sst xmlns="http://schemas.openxmlformats.org/spreadsheetml/2006/main" count="64" uniqueCount="51">
  <si>
    <t>陆 丰 市 2024 年 7 月 财 政 预 算 收 入 完 成 情 况 表</t>
  </si>
  <si>
    <t xml:space="preserve">                        单位：万元</t>
  </si>
  <si>
    <t>年 度</t>
  </si>
  <si>
    <t>累 计</t>
  </si>
  <si>
    <r>
      <rPr>
        <sz val="12"/>
        <color theme="1"/>
        <rFont val="宋体"/>
        <charset val="134"/>
      </rPr>
      <t>占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年</t>
    </r>
  </si>
  <si>
    <t>上 年</t>
  </si>
  <si>
    <t>比上年</t>
  </si>
  <si>
    <t>本 月</t>
  </si>
  <si>
    <t>收 入 项 目</t>
  </si>
  <si>
    <t>预 算</t>
  </si>
  <si>
    <t>完 成</t>
  </si>
  <si>
    <r>
      <rPr>
        <sz val="12"/>
        <color theme="1"/>
        <rFont val="宋体"/>
        <charset val="134"/>
      </rPr>
      <t>预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算</t>
    </r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</si>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</sst>
</file>

<file path=xl/styles.xml><?xml version="1.0" encoding="utf-8"?>
<styleSheet xmlns="http://schemas.openxmlformats.org/spreadsheetml/2006/main" xmlns:xr9="http://schemas.microsoft.com/office/spreadsheetml/2016/revision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_ "/>
    <numFmt numFmtId="179" formatCode="0_ "/>
    <numFmt numFmtId="180" formatCode="#,##0_);\(#,##0\)"/>
    <numFmt numFmtId="181" formatCode="0.0_ "/>
    <numFmt numFmtId="182" formatCode="#,##0.0_ "/>
    <numFmt numFmtId="183" formatCode="#,##0_);[Red]\(#,##0\)"/>
    <numFmt numFmtId="184" formatCode="0.0%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color theme="1"/>
      <name val="Times New Roman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3" applyNumberFormat="0" applyAlignment="0" applyProtection="0">
      <alignment vertical="center"/>
    </xf>
    <xf numFmtId="0" fontId="17" fillId="5" borderId="24" applyNumberFormat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6" borderId="25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76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179" fontId="3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/>
    </xf>
    <xf numFmtId="177" fontId="1" fillId="2" borderId="4" xfId="0" applyNumberFormat="1" applyFont="1" applyFill="1" applyBorder="1" applyAlignment="1">
      <alignment horizontal="center"/>
    </xf>
    <xf numFmtId="178" fontId="1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77" fontId="1" fillId="2" borderId="6" xfId="0" applyNumberFormat="1" applyFont="1" applyFill="1" applyBorder="1" applyAlignment="1">
      <alignment horizontal="center"/>
    </xf>
    <xf numFmtId="178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/>
    </xf>
    <xf numFmtId="177" fontId="5" fillId="2" borderId="8" xfId="0" applyNumberFormat="1" applyFont="1" applyFill="1" applyBorder="1" applyAlignment="1">
      <alignment horizontal="center"/>
    </xf>
    <xf numFmtId="178" fontId="1" fillId="2" borderId="8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vertical="center"/>
    </xf>
    <xf numFmtId="180" fontId="2" fillId="0" borderId="8" xfId="0" applyNumberFormat="1" applyFont="1" applyFill="1" applyBorder="1" applyAlignment="1">
      <alignment vertical="center"/>
    </xf>
    <xf numFmtId="181" fontId="2" fillId="0" borderId="8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182" fontId="2" fillId="0" borderId="8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80" fontId="3" fillId="0" borderId="11" xfId="0" applyNumberFormat="1" applyFont="1" applyFill="1" applyBorder="1" applyAlignment="1">
      <alignment vertical="center"/>
    </xf>
    <xf numFmtId="183" fontId="3" fillId="0" borderId="11" xfId="0" applyNumberFormat="1" applyFont="1" applyFill="1" applyBorder="1" applyAlignment="1">
      <alignment vertical="center"/>
    </xf>
    <xf numFmtId="181" fontId="3" fillId="0" borderId="8" xfId="0" applyNumberFormat="1" applyFont="1" applyFill="1" applyBorder="1" applyAlignment="1">
      <alignment vertical="center"/>
    </xf>
    <xf numFmtId="178" fontId="3" fillId="0" borderId="8" xfId="0" applyNumberFormat="1" applyFont="1" applyFill="1" applyBorder="1" applyAlignment="1">
      <alignment vertical="center"/>
    </xf>
    <xf numFmtId="182" fontId="3" fillId="0" borderId="8" xfId="0" applyNumberFormat="1" applyFont="1" applyFill="1" applyBorder="1" applyAlignment="1">
      <alignment vertical="center"/>
    </xf>
    <xf numFmtId="178" fontId="3" fillId="0" borderId="11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183" fontId="2" fillId="0" borderId="11" xfId="0" applyNumberFormat="1" applyFont="1" applyFill="1" applyBorder="1" applyAlignment="1">
      <alignment vertical="center"/>
    </xf>
    <xf numFmtId="183" fontId="3" fillId="2" borderId="11" xfId="0" applyNumberFormat="1" applyFont="1" applyFill="1" applyBorder="1" applyAlignment="1">
      <alignment vertical="center"/>
    </xf>
    <xf numFmtId="178" fontId="3" fillId="2" borderId="8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/>
    </xf>
    <xf numFmtId="183" fontId="2" fillId="0" borderId="11" xfId="0" applyNumberFormat="1" applyFont="1" applyFill="1" applyBorder="1" applyAlignment="1">
      <alignment horizontal="right" vertical="center"/>
    </xf>
    <xf numFmtId="181" fontId="3" fillId="2" borderId="8" xfId="0" applyNumberFormat="1" applyFont="1" applyFill="1" applyBorder="1" applyAlignment="1">
      <alignment vertical="center"/>
    </xf>
    <xf numFmtId="182" fontId="3" fillId="2" borderId="8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>
      <alignment horizontal="right" vertical="center"/>
    </xf>
    <xf numFmtId="178" fontId="2" fillId="0" borderId="13" xfId="0" applyNumberFormat="1" applyFont="1" applyFill="1" applyBorder="1" applyAlignment="1">
      <alignment vertical="center"/>
    </xf>
    <xf numFmtId="182" fontId="2" fillId="0" borderId="1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184" fontId="3" fillId="0" borderId="0" xfId="3" applyNumberFormat="1" applyFont="1" applyFill="1">
      <alignment vertical="center"/>
    </xf>
    <xf numFmtId="179" fontId="3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9" fontId="1" fillId="2" borderId="4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79" fontId="1" fillId="2" borderId="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79" fontId="1" fillId="2" borderId="8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80" fontId="2" fillId="0" borderId="17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18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A37" sqref="A37:J46"/>
    </sheetView>
  </sheetViews>
  <sheetFormatPr defaultColWidth="9" defaultRowHeight="14.25"/>
  <cols>
    <col min="1" max="1" width="36.6" style="5" customWidth="1"/>
    <col min="2" max="3" width="12.1" style="5" customWidth="1"/>
    <col min="4" max="4" width="12.1" style="8" customWidth="1"/>
    <col min="5" max="7" width="12.1" style="5" customWidth="1"/>
    <col min="8" max="8" width="12.1" style="9" customWidth="1"/>
    <col min="9" max="9" width="12.1" style="10" customWidth="1"/>
    <col min="10" max="11" width="12.1" style="5" customWidth="1"/>
    <col min="12" max="12" width="24.1" style="5" customWidth="1"/>
    <col min="13" max="146" width="9" style="5" customWidth="1"/>
    <col min="147" max="16384" width="9" style="5"/>
  </cols>
  <sheetData>
    <row r="1" ht="32.25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ht="20.25" customHeight="1" spans="1:12">
      <c r="A2" s="12">
        <v>45504</v>
      </c>
      <c r="B2" s="12"/>
      <c r="C2" s="13"/>
      <c r="D2" s="14"/>
      <c r="E2" s="13"/>
      <c r="F2" s="13"/>
      <c r="G2" s="13"/>
      <c r="H2" s="15"/>
      <c r="I2" s="56"/>
      <c r="J2" s="57"/>
      <c r="K2" s="58"/>
      <c r="L2" s="59" t="s">
        <v>1</v>
      </c>
    </row>
    <row r="3" s="1" customFormat="1" ht="18.75" customHeight="1" spans="1:12">
      <c r="A3" s="16"/>
      <c r="B3" s="17" t="s">
        <v>2</v>
      </c>
      <c r="C3" s="17" t="s">
        <v>3</v>
      </c>
      <c r="D3" s="18" t="s">
        <v>4</v>
      </c>
      <c r="E3" s="17" t="s">
        <v>5</v>
      </c>
      <c r="F3" s="17" t="s">
        <v>6</v>
      </c>
      <c r="G3" s="17" t="s">
        <v>6</v>
      </c>
      <c r="H3" s="19" t="s">
        <v>7</v>
      </c>
      <c r="I3" s="60" t="s">
        <v>5</v>
      </c>
      <c r="J3" s="17" t="s">
        <v>6</v>
      </c>
      <c r="K3" s="17" t="s">
        <v>6</v>
      </c>
      <c r="L3" s="61"/>
    </row>
    <row r="4" s="2" customFormat="1" ht="18.75" customHeight="1" spans="1:12">
      <c r="A4" s="20" t="s">
        <v>8</v>
      </c>
      <c r="B4" s="21" t="s">
        <v>9</v>
      </c>
      <c r="C4" s="21" t="s">
        <v>10</v>
      </c>
      <c r="D4" s="22" t="s">
        <v>11</v>
      </c>
      <c r="E4" s="21" t="s">
        <v>12</v>
      </c>
      <c r="F4" s="21" t="s">
        <v>13</v>
      </c>
      <c r="G4" s="21" t="s">
        <v>13</v>
      </c>
      <c r="H4" s="23" t="s">
        <v>10</v>
      </c>
      <c r="I4" s="62" t="s">
        <v>14</v>
      </c>
      <c r="J4" s="21" t="s">
        <v>15</v>
      </c>
      <c r="K4" s="21" t="s">
        <v>15</v>
      </c>
      <c r="L4" s="63" t="s">
        <v>16</v>
      </c>
    </row>
    <row r="5" s="3" customFormat="1" ht="18.75" customHeight="1" spans="1:12">
      <c r="A5" s="24"/>
      <c r="B5" s="25" t="s">
        <v>17</v>
      </c>
      <c r="C5" s="25" t="s">
        <v>17</v>
      </c>
      <c r="D5" s="26" t="s">
        <v>18</v>
      </c>
      <c r="E5" s="25" t="s">
        <v>10</v>
      </c>
      <c r="F5" s="25" t="s">
        <v>19</v>
      </c>
      <c r="G5" s="25" t="s">
        <v>20</v>
      </c>
      <c r="H5" s="27" t="s">
        <v>17</v>
      </c>
      <c r="I5" s="64" t="s">
        <v>10</v>
      </c>
      <c r="J5" s="25" t="s">
        <v>19</v>
      </c>
      <c r="K5" s="25" t="s">
        <v>20</v>
      </c>
      <c r="L5" s="65"/>
    </row>
    <row r="6" s="4" customFormat="1" ht="24" customHeight="1" spans="1:12">
      <c r="A6" s="28" t="s">
        <v>21</v>
      </c>
      <c r="B6" s="29">
        <f>SUM(B7:B20)</f>
        <v>70000</v>
      </c>
      <c r="C6" s="29">
        <f>SUM(C7:C20)</f>
        <v>27996</v>
      </c>
      <c r="D6" s="30">
        <f t="shared" ref="D6:D19" si="0">C6/B6*100</f>
        <v>39.9942857142857</v>
      </c>
      <c r="E6" s="29">
        <f>SUM(E7:E20)</f>
        <v>34984</v>
      </c>
      <c r="F6" s="31">
        <f t="shared" ref="F6:F34" si="1">C6-E6</f>
        <v>-6988</v>
      </c>
      <c r="G6" s="32">
        <f t="shared" ref="G6:G19" si="2">F6/E6*100</f>
        <v>-19.9748456437228</v>
      </c>
      <c r="H6" s="29">
        <f>H7+H8+H9+H10+H11+H12+H13+H14+H15+H16+H17+H18+H19+H20</f>
        <v>4356</v>
      </c>
      <c r="I6" s="29">
        <f>SUM(I7:I20)</f>
        <v>4258</v>
      </c>
      <c r="J6" s="31">
        <f t="shared" ref="J6:J34" si="3">H6-I6</f>
        <v>98</v>
      </c>
      <c r="K6" s="32">
        <f t="shared" ref="K6:K19" si="4">J6/I6*100</f>
        <v>2.3015500234852</v>
      </c>
      <c r="L6" s="66"/>
    </row>
    <row r="7" ht="24" customHeight="1" spans="1:12">
      <c r="A7" s="33" t="s">
        <v>22</v>
      </c>
      <c r="B7" s="34">
        <v>18300</v>
      </c>
      <c r="C7" s="35">
        <v>8725</v>
      </c>
      <c r="D7" s="36">
        <f t="shared" si="0"/>
        <v>47.6775956284153</v>
      </c>
      <c r="E7" s="35">
        <v>9284</v>
      </c>
      <c r="F7" s="37">
        <f t="shared" si="1"/>
        <v>-559</v>
      </c>
      <c r="G7" s="38">
        <f t="shared" si="2"/>
        <v>-6.02111158983197</v>
      </c>
      <c r="H7" s="39">
        <v>1334</v>
      </c>
      <c r="I7" s="39">
        <v>1680</v>
      </c>
      <c r="J7" s="37">
        <f t="shared" si="3"/>
        <v>-346</v>
      </c>
      <c r="K7" s="38">
        <f t="shared" si="4"/>
        <v>-20.5952380952381</v>
      </c>
      <c r="L7" s="66"/>
    </row>
    <row r="8" ht="24" customHeight="1" spans="1:12">
      <c r="A8" s="33" t="s">
        <v>23</v>
      </c>
      <c r="B8" s="34">
        <v>5500</v>
      </c>
      <c r="C8" s="35">
        <v>4457</v>
      </c>
      <c r="D8" s="36">
        <f t="shared" si="0"/>
        <v>81.0363636363636</v>
      </c>
      <c r="E8" s="35">
        <v>2571</v>
      </c>
      <c r="F8" s="37">
        <f t="shared" si="1"/>
        <v>1886</v>
      </c>
      <c r="G8" s="38">
        <f t="shared" si="2"/>
        <v>73.3566705562038</v>
      </c>
      <c r="H8" s="39">
        <v>1181</v>
      </c>
      <c r="I8" s="39">
        <v>600</v>
      </c>
      <c r="J8" s="37">
        <f t="shared" si="3"/>
        <v>581</v>
      </c>
      <c r="K8" s="38">
        <f t="shared" si="4"/>
        <v>96.8333333333333</v>
      </c>
      <c r="L8" s="66"/>
    </row>
    <row r="9" ht="24" customHeight="1" spans="1:12">
      <c r="A9" s="33" t="s">
        <v>24</v>
      </c>
      <c r="B9" s="34">
        <v>1400</v>
      </c>
      <c r="C9" s="35">
        <v>654</v>
      </c>
      <c r="D9" s="36">
        <f t="shared" si="0"/>
        <v>46.7142857142857</v>
      </c>
      <c r="E9" s="35">
        <v>711</v>
      </c>
      <c r="F9" s="37">
        <f t="shared" si="1"/>
        <v>-57</v>
      </c>
      <c r="G9" s="38">
        <f t="shared" si="2"/>
        <v>-8.0168776371308</v>
      </c>
      <c r="H9" s="39">
        <v>133</v>
      </c>
      <c r="I9" s="39">
        <v>97</v>
      </c>
      <c r="J9" s="37">
        <f t="shared" si="3"/>
        <v>36</v>
      </c>
      <c r="K9" s="38">
        <f t="shared" si="4"/>
        <v>37.1134020618557</v>
      </c>
      <c r="L9" s="66"/>
    </row>
    <row r="10" ht="24" customHeight="1" spans="1:12">
      <c r="A10" s="33" t="s">
        <v>25</v>
      </c>
      <c r="B10" s="34">
        <v>1500</v>
      </c>
      <c r="C10" s="35">
        <v>53</v>
      </c>
      <c r="D10" s="36">
        <f t="shared" si="0"/>
        <v>3.53333333333333</v>
      </c>
      <c r="E10" s="35">
        <v>12</v>
      </c>
      <c r="F10" s="37">
        <f t="shared" si="1"/>
        <v>41</v>
      </c>
      <c r="G10" s="38">
        <f t="shared" si="2"/>
        <v>341.666666666667</v>
      </c>
      <c r="H10" s="39">
        <v>1</v>
      </c>
      <c r="I10" s="39">
        <v>1</v>
      </c>
      <c r="J10" s="37">
        <f t="shared" si="3"/>
        <v>0</v>
      </c>
      <c r="K10" s="38">
        <f t="shared" si="4"/>
        <v>0</v>
      </c>
      <c r="L10" s="66"/>
    </row>
    <row r="11" ht="24" customHeight="1" spans="1:12">
      <c r="A11" s="33" t="s">
        <v>26</v>
      </c>
      <c r="B11" s="34">
        <v>5900</v>
      </c>
      <c r="C11" s="35">
        <v>2847</v>
      </c>
      <c r="D11" s="36">
        <f t="shared" si="0"/>
        <v>48.2542372881356</v>
      </c>
      <c r="E11" s="35">
        <v>2959</v>
      </c>
      <c r="F11" s="37">
        <f t="shared" si="1"/>
        <v>-112</v>
      </c>
      <c r="G11" s="38">
        <f t="shared" si="2"/>
        <v>-3.785062521122</v>
      </c>
      <c r="H11" s="39">
        <v>407</v>
      </c>
      <c r="I11" s="39">
        <v>439</v>
      </c>
      <c r="J11" s="37">
        <f t="shared" si="3"/>
        <v>-32</v>
      </c>
      <c r="K11" s="38">
        <f t="shared" si="4"/>
        <v>-7.28929384965831</v>
      </c>
      <c r="L11" s="66"/>
    </row>
    <row r="12" ht="24" customHeight="1" spans="1:12">
      <c r="A12" s="33" t="s">
        <v>27</v>
      </c>
      <c r="B12" s="34">
        <v>4150</v>
      </c>
      <c r="C12" s="35">
        <v>642</v>
      </c>
      <c r="D12" s="36">
        <f t="shared" si="0"/>
        <v>15.4698795180723</v>
      </c>
      <c r="E12" s="35">
        <v>509</v>
      </c>
      <c r="F12" s="37">
        <f t="shared" si="1"/>
        <v>133</v>
      </c>
      <c r="G12" s="38">
        <f t="shared" si="2"/>
        <v>26.1296660117878</v>
      </c>
      <c r="H12" s="39">
        <v>48</v>
      </c>
      <c r="I12" s="39">
        <v>58</v>
      </c>
      <c r="J12" s="37">
        <f t="shared" si="3"/>
        <v>-10</v>
      </c>
      <c r="K12" s="38">
        <f t="shared" si="4"/>
        <v>-17.2413793103448</v>
      </c>
      <c r="L12" s="66"/>
    </row>
    <row r="13" ht="24" customHeight="1" spans="1:12">
      <c r="A13" s="33" t="s">
        <v>28</v>
      </c>
      <c r="B13" s="34">
        <v>1850</v>
      </c>
      <c r="C13" s="35">
        <v>814</v>
      </c>
      <c r="D13" s="36">
        <f t="shared" si="0"/>
        <v>44</v>
      </c>
      <c r="E13" s="35">
        <v>1021</v>
      </c>
      <c r="F13" s="37">
        <f t="shared" si="1"/>
        <v>-207</v>
      </c>
      <c r="G13" s="38">
        <f t="shared" si="2"/>
        <v>-20.2742409402547</v>
      </c>
      <c r="H13" s="39">
        <v>115</v>
      </c>
      <c r="I13" s="39">
        <v>126</v>
      </c>
      <c r="J13" s="37">
        <f t="shared" si="3"/>
        <v>-11</v>
      </c>
      <c r="K13" s="38">
        <f t="shared" si="4"/>
        <v>-8.73015873015873</v>
      </c>
      <c r="L13" s="66"/>
    </row>
    <row r="14" ht="24" customHeight="1" spans="1:12">
      <c r="A14" s="33" t="s">
        <v>29</v>
      </c>
      <c r="B14" s="34">
        <v>2550</v>
      </c>
      <c r="C14" s="35">
        <v>299</v>
      </c>
      <c r="D14" s="36">
        <f t="shared" si="0"/>
        <v>11.7254901960784</v>
      </c>
      <c r="E14" s="35">
        <v>522</v>
      </c>
      <c r="F14" s="37">
        <f t="shared" si="1"/>
        <v>-223</v>
      </c>
      <c r="G14" s="38">
        <f t="shared" si="2"/>
        <v>-42.72030651341</v>
      </c>
      <c r="H14" s="39">
        <v>41</v>
      </c>
      <c r="I14" s="39">
        <v>12</v>
      </c>
      <c r="J14" s="37">
        <f t="shared" si="3"/>
        <v>29</v>
      </c>
      <c r="K14" s="38">
        <f t="shared" si="4"/>
        <v>241.666666666667</v>
      </c>
      <c r="L14" s="66"/>
    </row>
    <row r="15" ht="24" customHeight="1" spans="1:12">
      <c r="A15" s="33" t="s">
        <v>30</v>
      </c>
      <c r="B15" s="34">
        <v>5000</v>
      </c>
      <c r="C15" s="35">
        <v>2949</v>
      </c>
      <c r="D15" s="36">
        <f t="shared" si="0"/>
        <v>58.98</v>
      </c>
      <c r="E15" s="35">
        <v>2017</v>
      </c>
      <c r="F15" s="37">
        <f t="shared" si="1"/>
        <v>932</v>
      </c>
      <c r="G15" s="38">
        <f t="shared" si="2"/>
        <v>46.2072384729797</v>
      </c>
      <c r="H15" s="39">
        <v>369</v>
      </c>
      <c r="I15" s="39">
        <v>336</v>
      </c>
      <c r="J15" s="37">
        <f t="shared" si="3"/>
        <v>33</v>
      </c>
      <c r="K15" s="38">
        <f t="shared" si="4"/>
        <v>9.82142857142857</v>
      </c>
      <c r="L15" s="66"/>
    </row>
    <row r="16" ht="24" customHeight="1" spans="1:12">
      <c r="A16" s="40" t="s">
        <v>31</v>
      </c>
      <c r="B16" s="34">
        <v>2000</v>
      </c>
      <c r="C16" s="35">
        <v>1099</v>
      </c>
      <c r="D16" s="36">
        <f t="shared" si="0"/>
        <v>54.95</v>
      </c>
      <c r="E16" s="35">
        <v>1028</v>
      </c>
      <c r="F16" s="37">
        <f t="shared" si="1"/>
        <v>71</v>
      </c>
      <c r="G16" s="38">
        <f t="shared" si="2"/>
        <v>6.90661478599222</v>
      </c>
      <c r="H16" s="39">
        <v>133</v>
      </c>
      <c r="I16" s="39">
        <v>126</v>
      </c>
      <c r="J16" s="37">
        <f t="shared" si="3"/>
        <v>7</v>
      </c>
      <c r="K16" s="38">
        <f t="shared" si="4"/>
        <v>5.55555555555556</v>
      </c>
      <c r="L16" s="66"/>
    </row>
    <row r="17" ht="24" customHeight="1" spans="1:12">
      <c r="A17" s="40" t="s">
        <v>32</v>
      </c>
      <c r="B17" s="34">
        <v>350</v>
      </c>
      <c r="C17" s="35">
        <v>223</v>
      </c>
      <c r="D17" s="36">
        <f t="shared" si="0"/>
        <v>63.7142857142857</v>
      </c>
      <c r="E17" s="35">
        <v>165</v>
      </c>
      <c r="F17" s="37">
        <f t="shared" si="1"/>
        <v>58</v>
      </c>
      <c r="G17" s="38">
        <f t="shared" si="2"/>
        <v>35.1515151515151</v>
      </c>
      <c r="H17" s="39">
        <v>42</v>
      </c>
      <c r="I17" s="39">
        <v>52</v>
      </c>
      <c r="J17" s="37">
        <f t="shared" si="3"/>
        <v>-10</v>
      </c>
      <c r="K17" s="38">
        <f t="shared" si="4"/>
        <v>-19.2307692307692</v>
      </c>
      <c r="L17" s="66"/>
    </row>
    <row r="18" ht="24" customHeight="1" spans="1:12">
      <c r="A18" s="33" t="s">
        <v>33</v>
      </c>
      <c r="B18" s="34">
        <v>12000</v>
      </c>
      <c r="C18" s="35">
        <v>2267</v>
      </c>
      <c r="D18" s="36">
        <f t="shared" si="0"/>
        <v>18.8916666666667</v>
      </c>
      <c r="E18" s="35">
        <v>10029</v>
      </c>
      <c r="F18" s="37">
        <f t="shared" si="1"/>
        <v>-7762</v>
      </c>
      <c r="G18" s="38">
        <f t="shared" si="2"/>
        <v>-77.3955528965999</v>
      </c>
      <c r="H18" s="39">
        <v>0</v>
      </c>
      <c r="I18" s="39">
        <v>150</v>
      </c>
      <c r="J18" s="37">
        <f t="shared" si="3"/>
        <v>-150</v>
      </c>
      <c r="K18" s="38">
        <f t="shared" si="4"/>
        <v>-100</v>
      </c>
      <c r="L18" s="66"/>
    </row>
    <row r="19" ht="24" customHeight="1" spans="1:12">
      <c r="A19" s="33" t="s">
        <v>34</v>
      </c>
      <c r="B19" s="34">
        <v>9500</v>
      </c>
      <c r="C19" s="35">
        <v>2967</v>
      </c>
      <c r="D19" s="36">
        <f t="shared" si="0"/>
        <v>31.2315789473684</v>
      </c>
      <c r="E19" s="35">
        <v>4156</v>
      </c>
      <c r="F19" s="37">
        <f t="shared" si="1"/>
        <v>-1189</v>
      </c>
      <c r="G19" s="38">
        <f t="shared" si="2"/>
        <v>-28.609239653513</v>
      </c>
      <c r="H19" s="39">
        <v>552</v>
      </c>
      <c r="I19" s="39">
        <v>581</v>
      </c>
      <c r="J19" s="37">
        <f t="shared" si="3"/>
        <v>-29</v>
      </c>
      <c r="K19" s="38">
        <f t="shared" si="4"/>
        <v>-4.99139414802065</v>
      </c>
      <c r="L19" s="66"/>
    </row>
    <row r="20" ht="24" customHeight="1" spans="1:12">
      <c r="A20" s="33" t="s">
        <v>35</v>
      </c>
      <c r="B20" s="34">
        <v>0</v>
      </c>
      <c r="C20" s="35"/>
      <c r="D20" s="36"/>
      <c r="E20" s="35">
        <v>0</v>
      </c>
      <c r="F20" s="37">
        <f t="shared" si="1"/>
        <v>0</v>
      </c>
      <c r="G20" s="38"/>
      <c r="H20" s="39">
        <v>0</v>
      </c>
      <c r="I20" s="39">
        <v>0</v>
      </c>
      <c r="J20" s="37">
        <f t="shared" si="3"/>
        <v>0</v>
      </c>
      <c r="K20" s="38"/>
      <c r="L20" s="66"/>
    </row>
    <row r="21" s="4" customFormat="1" ht="24" customHeight="1" spans="1:12">
      <c r="A21" s="41" t="s">
        <v>36</v>
      </c>
      <c r="B21" s="42">
        <f>SUM(B22:B29)</f>
        <v>75800</v>
      </c>
      <c r="C21" s="42">
        <f>SUM(C22:C29)</f>
        <v>59719</v>
      </c>
      <c r="D21" s="30">
        <f t="shared" ref="D21:D28" si="5">C21/B21*100</f>
        <v>78.7849604221636</v>
      </c>
      <c r="E21" s="42">
        <f t="shared" ref="E21:I21" si="6">E22+E23+E24+E25+E26+E27+E28+E29</f>
        <v>45627</v>
      </c>
      <c r="F21" s="31">
        <f t="shared" si="1"/>
        <v>14092</v>
      </c>
      <c r="G21" s="32">
        <f t="shared" ref="G21:G34" si="7">F21/E21*100</f>
        <v>30.8852214697438</v>
      </c>
      <c r="H21" s="42">
        <f t="shared" si="6"/>
        <v>1115</v>
      </c>
      <c r="I21" s="67">
        <f t="shared" si="6"/>
        <v>3093</v>
      </c>
      <c r="J21" s="31">
        <f t="shared" si="3"/>
        <v>-1978</v>
      </c>
      <c r="K21" s="32">
        <f t="shared" ref="K21:K25" si="8">J21/I21*100</f>
        <v>-63.9508567733592</v>
      </c>
      <c r="L21" s="66"/>
    </row>
    <row r="22" s="5" customFormat="1" ht="24" customHeight="1" spans="1:12">
      <c r="A22" s="33" t="s">
        <v>37</v>
      </c>
      <c r="B22" s="35">
        <v>4400</v>
      </c>
      <c r="C22" s="35">
        <v>10804</v>
      </c>
      <c r="D22" s="36">
        <f t="shared" si="5"/>
        <v>245.545454545455</v>
      </c>
      <c r="E22" s="35">
        <v>2131</v>
      </c>
      <c r="F22" s="37">
        <f t="shared" si="1"/>
        <v>8673</v>
      </c>
      <c r="G22" s="38">
        <f t="shared" si="7"/>
        <v>406.992022524636</v>
      </c>
      <c r="H22" s="39">
        <v>277</v>
      </c>
      <c r="I22" s="39">
        <v>319</v>
      </c>
      <c r="J22" s="37">
        <f t="shared" si="3"/>
        <v>-42</v>
      </c>
      <c r="K22" s="38">
        <f t="shared" si="8"/>
        <v>-13.166144200627</v>
      </c>
      <c r="L22" s="66"/>
    </row>
    <row r="23" s="5" customFormat="1" ht="24" customHeight="1" spans="1:12">
      <c r="A23" s="33" t="s">
        <v>38</v>
      </c>
      <c r="B23" s="35">
        <v>8900</v>
      </c>
      <c r="C23" s="35">
        <v>19686</v>
      </c>
      <c r="D23" s="36">
        <f t="shared" si="5"/>
        <v>221.191011235955</v>
      </c>
      <c r="E23" s="35">
        <v>13320</v>
      </c>
      <c r="F23" s="37">
        <f t="shared" si="1"/>
        <v>6366</v>
      </c>
      <c r="G23" s="38">
        <f t="shared" si="7"/>
        <v>47.7927927927928</v>
      </c>
      <c r="H23" s="39">
        <v>507</v>
      </c>
      <c r="I23" s="39">
        <v>626</v>
      </c>
      <c r="J23" s="37">
        <f t="shared" si="3"/>
        <v>-119</v>
      </c>
      <c r="K23" s="38">
        <f t="shared" si="8"/>
        <v>-19.0095846645367</v>
      </c>
      <c r="L23" s="66"/>
    </row>
    <row r="24" s="5" customFormat="1" ht="24" customHeight="1" spans="1:12">
      <c r="A24" s="33" t="s">
        <v>39</v>
      </c>
      <c r="B24" s="35">
        <v>5500</v>
      </c>
      <c r="C24" s="35">
        <v>11387</v>
      </c>
      <c r="D24" s="36">
        <f t="shared" si="5"/>
        <v>207.036363636364</v>
      </c>
      <c r="E24" s="35">
        <v>6542</v>
      </c>
      <c r="F24" s="37">
        <f t="shared" si="1"/>
        <v>4845</v>
      </c>
      <c r="G24" s="38">
        <f t="shared" si="7"/>
        <v>74.0599205136044</v>
      </c>
      <c r="H24" s="39">
        <v>250</v>
      </c>
      <c r="I24" s="39">
        <v>710</v>
      </c>
      <c r="J24" s="37">
        <f t="shared" si="3"/>
        <v>-460</v>
      </c>
      <c r="K24" s="38">
        <f t="shared" si="8"/>
        <v>-64.7887323943662</v>
      </c>
      <c r="L24" s="66"/>
    </row>
    <row r="25" s="5" customFormat="1" ht="24" customHeight="1" spans="1:12">
      <c r="A25" s="33" t="s">
        <v>40</v>
      </c>
      <c r="B25" s="39">
        <v>49800</v>
      </c>
      <c r="C25" s="39">
        <v>3028</v>
      </c>
      <c r="D25" s="36">
        <f t="shared" si="5"/>
        <v>6.08032128514056</v>
      </c>
      <c r="E25" s="39">
        <v>14557</v>
      </c>
      <c r="F25" s="37">
        <f t="shared" si="1"/>
        <v>-11529</v>
      </c>
      <c r="G25" s="38">
        <f t="shared" si="7"/>
        <v>-79.1990107851893</v>
      </c>
      <c r="H25" s="39">
        <v>43</v>
      </c>
      <c r="I25" s="39">
        <v>764</v>
      </c>
      <c r="J25" s="37">
        <f t="shared" si="3"/>
        <v>-721</v>
      </c>
      <c r="K25" s="38">
        <f t="shared" si="8"/>
        <v>-94.3717277486911</v>
      </c>
      <c r="L25" s="66"/>
    </row>
    <row r="26" s="5" customFormat="1" ht="24" customHeight="1" spans="1:12">
      <c r="A26" s="33" t="s">
        <v>41</v>
      </c>
      <c r="B26" s="39">
        <v>300</v>
      </c>
      <c r="C26" s="39">
        <v>302</v>
      </c>
      <c r="D26" s="36">
        <f t="shared" si="5"/>
        <v>100.666666666667</v>
      </c>
      <c r="E26" s="39">
        <v>204</v>
      </c>
      <c r="F26" s="37">
        <f t="shared" si="1"/>
        <v>98</v>
      </c>
      <c r="G26" s="38">
        <f t="shared" si="7"/>
        <v>48.0392156862745</v>
      </c>
      <c r="H26" s="39">
        <v>0</v>
      </c>
      <c r="I26" s="39">
        <v>0</v>
      </c>
      <c r="J26" s="37">
        <f t="shared" si="3"/>
        <v>0</v>
      </c>
      <c r="K26" s="38"/>
      <c r="L26" s="66"/>
    </row>
    <row r="27" s="5" customFormat="1" ht="24" customHeight="1" spans="1:12">
      <c r="A27" s="33" t="s">
        <v>42</v>
      </c>
      <c r="B27" s="39">
        <v>1000</v>
      </c>
      <c r="C27" s="39">
        <v>10627</v>
      </c>
      <c r="D27" s="36">
        <f t="shared" si="5"/>
        <v>1062.7</v>
      </c>
      <c r="E27" s="39">
        <v>6533</v>
      </c>
      <c r="F27" s="37">
        <f t="shared" si="1"/>
        <v>4094</v>
      </c>
      <c r="G27" s="38">
        <f t="shared" si="7"/>
        <v>62.6664625746211</v>
      </c>
      <c r="H27" s="39">
        <v>30</v>
      </c>
      <c r="I27" s="39">
        <v>268</v>
      </c>
      <c r="J27" s="37">
        <f t="shared" si="3"/>
        <v>-238</v>
      </c>
      <c r="K27" s="38">
        <f t="shared" ref="K27:K32" si="9">J27/I27*100</f>
        <v>-88.8059701492537</v>
      </c>
      <c r="L27" s="66"/>
    </row>
    <row r="28" s="5" customFormat="1" ht="24" customHeight="1" spans="1:12">
      <c r="A28" s="33" t="s">
        <v>43</v>
      </c>
      <c r="B28" s="35">
        <v>5900</v>
      </c>
      <c r="C28" s="35">
        <v>3885</v>
      </c>
      <c r="D28" s="36">
        <f t="shared" si="5"/>
        <v>65.8474576271186</v>
      </c>
      <c r="E28" s="35">
        <v>2335</v>
      </c>
      <c r="F28" s="37">
        <f t="shared" si="1"/>
        <v>1550</v>
      </c>
      <c r="G28" s="38">
        <f t="shared" si="7"/>
        <v>66.3811563169165</v>
      </c>
      <c r="H28" s="39">
        <v>8</v>
      </c>
      <c r="I28" s="39">
        <v>406</v>
      </c>
      <c r="J28" s="37">
        <f t="shared" si="3"/>
        <v>-398</v>
      </c>
      <c r="K28" s="38">
        <f t="shared" si="9"/>
        <v>-98.0295566502463</v>
      </c>
      <c r="L28" s="66"/>
    </row>
    <row r="29" s="5" customFormat="1" ht="24" customHeight="1" spans="1:12">
      <c r="A29" s="33" t="s">
        <v>44</v>
      </c>
      <c r="B29" s="43"/>
      <c r="C29" s="43"/>
      <c r="D29" s="36"/>
      <c r="E29" s="43">
        <v>5</v>
      </c>
      <c r="F29" s="44">
        <f t="shared" si="1"/>
        <v>-5</v>
      </c>
      <c r="G29" s="38">
        <f t="shared" si="7"/>
        <v>-100</v>
      </c>
      <c r="H29" s="39">
        <v>0</v>
      </c>
      <c r="I29" s="39">
        <v>0</v>
      </c>
      <c r="J29" s="37">
        <f t="shared" si="3"/>
        <v>0</v>
      </c>
      <c r="K29" s="38"/>
      <c r="L29" s="66"/>
    </row>
    <row r="30" s="6" customFormat="1" ht="24" customHeight="1" spans="1:12">
      <c r="A30" s="45" t="s">
        <v>45</v>
      </c>
      <c r="B30" s="42">
        <f>B6+B21</f>
        <v>145800</v>
      </c>
      <c r="C30" s="42">
        <f t="shared" ref="C30:I30" si="10">C6+C21</f>
        <v>87715</v>
      </c>
      <c r="D30" s="30">
        <f t="shared" ref="D30:D34" si="11">C30/B30*100</f>
        <v>60.1611796982167</v>
      </c>
      <c r="E30" s="46">
        <f t="shared" si="10"/>
        <v>80611</v>
      </c>
      <c r="F30" s="31">
        <f t="shared" si="1"/>
        <v>7104</v>
      </c>
      <c r="G30" s="32">
        <f t="shared" si="7"/>
        <v>8.81269305677885</v>
      </c>
      <c r="H30" s="42">
        <f t="shared" si="10"/>
        <v>5471</v>
      </c>
      <c r="I30" s="67">
        <f t="shared" si="10"/>
        <v>7351</v>
      </c>
      <c r="J30" s="31">
        <f t="shared" si="3"/>
        <v>-1880</v>
      </c>
      <c r="K30" s="38">
        <f t="shared" si="9"/>
        <v>-25.5747517344579</v>
      </c>
      <c r="L30" s="66"/>
    </row>
    <row r="31" ht="24" customHeight="1" spans="1:12">
      <c r="A31" s="45" t="s">
        <v>46</v>
      </c>
      <c r="B31" s="42">
        <v>158877</v>
      </c>
      <c r="C31" s="42">
        <v>40157</v>
      </c>
      <c r="D31" s="30">
        <f t="shared" si="11"/>
        <v>25.2755276094085</v>
      </c>
      <c r="E31" s="42">
        <v>25075</v>
      </c>
      <c r="F31" s="31">
        <f t="shared" si="1"/>
        <v>15082</v>
      </c>
      <c r="G31" s="32">
        <f t="shared" si="7"/>
        <v>60.147557328016</v>
      </c>
      <c r="H31" s="39">
        <v>3604</v>
      </c>
      <c r="I31" s="39">
        <v>954</v>
      </c>
      <c r="J31" s="37">
        <f t="shared" si="3"/>
        <v>2650</v>
      </c>
      <c r="K31" s="38">
        <f t="shared" si="9"/>
        <v>277.777777777778</v>
      </c>
      <c r="L31" s="66"/>
    </row>
    <row r="32" ht="24" customHeight="1" spans="1:12">
      <c r="A32" s="40" t="s">
        <v>47</v>
      </c>
      <c r="B32" s="43">
        <v>152307</v>
      </c>
      <c r="C32" s="43">
        <v>35334</v>
      </c>
      <c r="D32" s="47">
        <f t="shared" si="11"/>
        <v>23.1991963599835</v>
      </c>
      <c r="E32" s="43">
        <v>21984</v>
      </c>
      <c r="F32" s="44">
        <f t="shared" si="1"/>
        <v>13350</v>
      </c>
      <c r="G32" s="48">
        <f t="shared" si="7"/>
        <v>60.7259825327511</v>
      </c>
      <c r="H32" s="39">
        <v>2499</v>
      </c>
      <c r="I32" s="39">
        <v>526</v>
      </c>
      <c r="J32" s="37">
        <f t="shared" si="3"/>
        <v>1973</v>
      </c>
      <c r="K32" s="38">
        <f t="shared" si="9"/>
        <v>375.095057034221</v>
      </c>
      <c r="L32" s="66"/>
    </row>
    <row r="33" s="4" customFormat="1" ht="24" customHeight="1" spans="1:12">
      <c r="A33" s="45" t="s">
        <v>48</v>
      </c>
      <c r="B33" s="42">
        <v>60600</v>
      </c>
      <c r="C33" s="42">
        <v>500</v>
      </c>
      <c r="D33" s="36">
        <f t="shared" si="11"/>
        <v>0.825082508250825</v>
      </c>
      <c r="E33" s="42">
        <v>300</v>
      </c>
      <c r="F33" s="31">
        <f t="shared" si="1"/>
        <v>200</v>
      </c>
      <c r="G33" s="38">
        <f t="shared" si="7"/>
        <v>66.6666666666667</v>
      </c>
      <c r="H33" s="39">
        <v>300</v>
      </c>
      <c r="I33" s="39">
        <v>0</v>
      </c>
      <c r="J33" s="37">
        <f t="shared" si="3"/>
        <v>300</v>
      </c>
      <c r="K33" s="38"/>
      <c r="L33" s="66"/>
    </row>
    <row r="34" ht="24" customHeight="1" spans="1:12">
      <c r="A34" s="49" t="s">
        <v>49</v>
      </c>
      <c r="B34" s="50">
        <f>B30+B31+B33</f>
        <v>365277</v>
      </c>
      <c r="C34" s="50">
        <f t="shared" ref="C34:I34" si="12">C30+C31+C33</f>
        <v>128372</v>
      </c>
      <c r="D34" s="30">
        <f t="shared" si="11"/>
        <v>35.1437402300172</v>
      </c>
      <c r="E34" s="50">
        <f t="shared" si="12"/>
        <v>105986</v>
      </c>
      <c r="F34" s="51">
        <f t="shared" si="1"/>
        <v>22386</v>
      </c>
      <c r="G34" s="52">
        <f t="shared" si="7"/>
        <v>21.1216575774159</v>
      </c>
      <c r="H34" s="50">
        <f t="shared" si="12"/>
        <v>9375</v>
      </c>
      <c r="I34" s="50">
        <f t="shared" si="12"/>
        <v>8305</v>
      </c>
      <c r="J34" s="68">
        <f t="shared" si="3"/>
        <v>1070</v>
      </c>
      <c r="K34" s="52">
        <f>J34/I34*100</f>
        <v>12.8838049367851</v>
      </c>
      <c r="L34" s="69"/>
    </row>
    <row r="35" spans="1:12">
      <c r="A35" s="53"/>
      <c r="B35" s="54"/>
      <c r="C35" s="54"/>
      <c r="D35" s="54"/>
      <c r="E35" s="54"/>
      <c r="L35" s="70" t="s">
        <v>50</v>
      </c>
    </row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pans="2:2">
      <c r="B49" s="7"/>
    </row>
    <row r="51" spans="3:3">
      <c r="C51" s="55"/>
    </row>
  </sheetData>
  <mergeCells count="2">
    <mergeCell ref="A1:L1"/>
    <mergeCell ref="A35:E35"/>
  </mergeCells>
  <printOptions horizontalCentered="1" verticalCentered="1"/>
  <pageMargins left="0.118110236220472" right="0.15748031496063" top="0.196850393700787" bottom="0.393700787401575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2023-05-12T11:15:00Z</dcterms:created>
  <dcterms:modified xsi:type="dcterms:W3CDTF">2024-08-13T08:42:09Z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