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4年8月" sheetId="4" r:id="rId1"/>
  </sheets>
  <externalReferences>
    <externalReference r:id="rId2"/>
  </externalReferences>
  <definedNames>
    <definedName name="_xlnm.Print_Area" localSheetId="0">'2024年8月'!$A$1:$L$35</definedName>
  </definedNames>
  <calcPr calcId="144525"/>
</workbook>
</file>

<file path=xl/sharedStrings.xml><?xml version="1.0" encoding="utf-8"?>
<sst xmlns="http://schemas.openxmlformats.org/spreadsheetml/2006/main" count="64" uniqueCount="51">
  <si>
    <t>陆 丰 市 2024 年 8 月 财 政 预 算 收 入 完 成 情 况 表</t>
  </si>
  <si>
    <t xml:space="preserve">                        单位：万元</t>
  </si>
  <si>
    <t>收 入 项 目</t>
  </si>
  <si>
    <t>年 度</t>
  </si>
  <si>
    <t>累 计</t>
  </si>
  <si>
    <t>占  年</t>
  </si>
  <si>
    <t>上 年</t>
  </si>
  <si>
    <t>比上年</t>
  </si>
  <si>
    <t>本 月</t>
  </si>
  <si>
    <t>备    注</t>
  </si>
  <si>
    <t>预 算</t>
  </si>
  <si>
    <t>完 成</t>
  </si>
  <si>
    <t>预  算</t>
  </si>
  <si>
    <t>同 期</t>
  </si>
  <si>
    <t>同期增</t>
  </si>
  <si>
    <t>同 月</t>
  </si>
  <si>
    <t>同月增</t>
  </si>
  <si>
    <t>数</t>
  </si>
  <si>
    <t>%</t>
  </si>
  <si>
    <t>减额</t>
  </si>
  <si>
    <t>(减)%</t>
  </si>
  <si>
    <t>（一）税收收入</t>
  </si>
  <si>
    <t xml:space="preserve">     1、增值税</t>
  </si>
  <si>
    <t xml:space="preserve">     2、企业所得税</t>
  </si>
  <si>
    <t xml:space="preserve">     3、个人所得税</t>
  </si>
  <si>
    <t xml:space="preserve">     4、资源税</t>
  </si>
  <si>
    <t xml:space="preserve">     5、城市维护建设税</t>
  </si>
  <si>
    <t xml:space="preserve">     6、房产税</t>
  </si>
  <si>
    <t xml:space="preserve">     7、印花税</t>
  </si>
  <si>
    <t xml:space="preserve">     8、城镇土地使用税</t>
  </si>
  <si>
    <t xml:space="preserve">     9、土地增值税</t>
  </si>
  <si>
    <t xml:space="preserve">    10、车船使用税</t>
  </si>
  <si>
    <t xml:space="preserve">    11、环保税</t>
  </si>
  <si>
    <t xml:space="preserve">    12、耕地占用税</t>
  </si>
  <si>
    <t xml:space="preserve">    13、契  税</t>
  </si>
  <si>
    <t xml:space="preserve">    14、其他税收收入</t>
  </si>
  <si>
    <t>（二）非税收入</t>
  </si>
  <si>
    <t xml:space="preserve">     1、专项收入</t>
  </si>
  <si>
    <t xml:space="preserve">     2、行政事业性收费收入</t>
  </si>
  <si>
    <t xml:space="preserve">     3、罚没收入</t>
  </si>
  <si>
    <t xml:space="preserve">     4、国有资源（资产）有偿使用收入</t>
  </si>
  <si>
    <t xml:space="preserve">     5、政府住房基金收入</t>
  </si>
  <si>
    <t xml:space="preserve">     6、捐赠收入</t>
  </si>
  <si>
    <t xml:space="preserve">     7、其他收入</t>
  </si>
  <si>
    <t xml:space="preserve">     8、国有资本经营收入</t>
  </si>
  <si>
    <t xml:space="preserve"> 一、一般公共预算收入</t>
  </si>
  <si>
    <t xml:space="preserve"> 二、政府性基金预算收入小计</t>
  </si>
  <si>
    <t xml:space="preserve">  其中：国有土地使用权出让收入</t>
  </si>
  <si>
    <t xml:space="preserve"> 三、国有资本经营收入小计</t>
  </si>
  <si>
    <t>收入合计</t>
  </si>
  <si>
    <t>陆丰市财政局国库股</t>
  </si>
</sst>
</file>

<file path=xl/styles.xml><?xml version="1.0" encoding="utf-8"?>
<styleSheet xmlns="http://schemas.openxmlformats.org/spreadsheetml/2006/main" xmlns:xr9="http://schemas.microsoft.com/office/spreadsheetml/2016/revision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);[Red]\(0.00\)"/>
    <numFmt numFmtId="178" formatCode="#,##0_ "/>
    <numFmt numFmtId="179" formatCode="0_ "/>
    <numFmt numFmtId="180" formatCode="#,##0_);\(#,##0\)"/>
    <numFmt numFmtId="181" formatCode="0.0_ "/>
    <numFmt numFmtId="182" formatCode="#,##0.0_ "/>
    <numFmt numFmtId="183" formatCode="#,##0_);[Red]\(#,##0\)"/>
    <numFmt numFmtId="184" formatCode="0.0%"/>
  </numFmts>
  <fonts count="26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b/>
      <sz val="12"/>
      <name val="仿宋"/>
      <charset val="134"/>
    </font>
    <font>
      <sz val="12"/>
      <name val="仿宋"/>
      <charset val="134"/>
    </font>
    <font>
      <sz val="20"/>
      <name val="仿宋"/>
      <charset val="134"/>
    </font>
    <font>
      <b/>
      <sz val="14"/>
      <name val="仿宋"/>
      <charset val="134"/>
    </font>
    <font>
      <sz val="14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1" applyNumberFormat="0" applyFill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14" fillId="0" borderId="2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23" applyNumberFormat="0" applyAlignment="0" applyProtection="0">
      <alignment vertical="center"/>
    </xf>
    <xf numFmtId="0" fontId="16" fillId="5" borderId="24" applyNumberFormat="0" applyAlignment="0" applyProtection="0">
      <alignment vertical="center"/>
    </xf>
    <xf numFmtId="0" fontId="17" fillId="5" borderId="23" applyNumberFormat="0" applyAlignment="0" applyProtection="0">
      <alignment vertical="center"/>
    </xf>
    <xf numFmtId="0" fontId="18" fillId="6" borderId="25" applyNumberFormat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2" borderId="1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176" fontId="3" fillId="0" borderId="0" xfId="0" applyNumberFormat="1" applyFont="1" applyFill="1" applyAlignment="1">
      <alignment vertical="center"/>
    </xf>
    <xf numFmtId="177" fontId="3" fillId="0" borderId="0" xfId="0" applyNumberFormat="1" applyFont="1" applyFill="1" applyAlignment="1">
      <alignment vertical="center"/>
    </xf>
    <xf numFmtId="178" fontId="3" fillId="0" borderId="0" xfId="0" applyNumberFormat="1" applyFont="1" applyFill="1" applyAlignment="1">
      <alignment vertical="center"/>
    </xf>
    <xf numFmtId="179" fontId="3" fillId="0" borderId="0" xfId="0" applyNumberFormat="1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31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177" fontId="3" fillId="0" borderId="0" xfId="0" applyNumberFormat="1" applyFont="1" applyFill="1" applyBorder="1" applyAlignment="1">
      <alignment vertical="center"/>
    </xf>
    <xf numFmtId="178" fontId="3" fillId="0" borderId="0" xfId="0" applyNumberFormat="1" applyFont="1" applyFill="1" applyBorder="1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/>
    </xf>
    <xf numFmtId="177" fontId="1" fillId="2" borderId="4" xfId="0" applyNumberFormat="1" applyFont="1" applyFill="1" applyBorder="1" applyAlignment="1">
      <alignment horizontal="center"/>
    </xf>
    <xf numFmtId="178" fontId="1" fillId="2" borderId="4" xfId="0" applyNumberFormat="1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/>
    </xf>
    <xf numFmtId="177" fontId="1" fillId="2" borderId="6" xfId="0" applyNumberFormat="1" applyFont="1" applyFill="1" applyBorder="1" applyAlignment="1">
      <alignment horizontal="center"/>
    </xf>
    <xf numFmtId="178" fontId="1" fillId="2" borderId="6" xfId="0" applyNumberFormat="1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/>
    </xf>
    <xf numFmtId="177" fontId="1" fillId="2" borderId="8" xfId="0" applyNumberFormat="1" applyFont="1" applyFill="1" applyBorder="1" applyAlignment="1">
      <alignment horizontal="center"/>
    </xf>
    <xf numFmtId="178" fontId="1" fillId="2" borderId="8" xfId="0" applyNumberFormat="1" applyFont="1" applyFill="1" applyBorder="1" applyAlignment="1">
      <alignment horizontal="center"/>
    </xf>
    <xf numFmtId="0" fontId="2" fillId="0" borderId="9" xfId="0" applyFont="1" applyFill="1" applyBorder="1" applyAlignment="1">
      <alignment vertical="center"/>
    </xf>
    <xf numFmtId="180" fontId="2" fillId="0" borderId="8" xfId="0" applyNumberFormat="1" applyFont="1" applyFill="1" applyBorder="1" applyAlignment="1">
      <alignment vertical="center"/>
    </xf>
    <xf numFmtId="181" fontId="2" fillId="0" borderId="8" xfId="0" applyNumberFormat="1" applyFont="1" applyFill="1" applyBorder="1" applyAlignment="1">
      <alignment vertical="center"/>
    </xf>
    <xf numFmtId="178" fontId="2" fillId="0" borderId="8" xfId="0" applyNumberFormat="1" applyFont="1" applyFill="1" applyBorder="1" applyAlignment="1">
      <alignment vertical="center"/>
    </xf>
    <xf numFmtId="182" fontId="2" fillId="0" borderId="8" xfId="0" applyNumberFormat="1" applyFont="1" applyFill="1" applyBorder="1" applyAlignment="1">
      <alignment vertical="center"/>
    </xf>
    <xf numFmtId="0" fontId="3" fillId="0" borderId="10" xfId="0" applyFont="1" applyFill="1" applyBorder="1" applyAlignment="1">
      <alignment vertical="center"/>
    </xf>
    <xf numFmtId="180" fontId="3" fillId="0" borderId="11" xfId="0" applyNumberFormat="1" applyFont="1" applyFill="1" applyBorder="1" applyAlignment="1">
      <alignment vertical="center"/>
    </xf>
    <xf numFmtId="183" fontId="3" fillId="0" borderId="11" xfId="0" applyNumberFormat="1" applyFont="1" applyFill="1" applyBorder="1" applyAlignment="1">
      <alignment vertical="center"/>
    </xf>
    <xf numFmtId="181" fontId="3" fillId="0" borderId="8" xfId="0" applyNumberFormat="1" applyFont="1" applyFill="1" applyBorder="1" applyAlignment="1">
      <alignment vertical="center"/>
    </xf>
    <xf numFmtId="178" fontId="3" fillId="0" borderId="8" xfId="0" applyNumberFormat="1" applyFont="1" applyFill="1" applyBorder="1" applyAlignment="1">
      <alignment vertical="center"/>
    </xf>
    <xf numFmtId="182" fontId="3" fillId="0" borderId="8" xfId="0" applyNumberFormat="1" applyFont="1" applyFill="1" applyBorder="1" applyAlignment="1">
      <alignment vertical="center"/>
    </xf>
    <xf numFmtId="178" fontId="3" fillId="0" borderId="11" xfId="0" applyNumberFormat="1" applyFont="1" applyFill="1" applyBorder="1" applyAlignment="1">
      <alignment vertical="center"/>
    </xf>
    <xf numFmtId="0" fontId="3" fillId="0" borderId="10" xfId="0" applyFont="1" applyFill="1" applyBorder="1" applyAlignment="1">
      <alignment horizontal="left" vertical="center"/>
    </xf>
    <xf numFmtId="0" fontId="2" fillId="0" borderId="10" xfId="0" applyFont="1" applyFill="1" applyBorder="1" applyAlignment="1">
      <alignment vertical="center"/>
    </xf>
    <xf numFmtId="183" fontId="2" fillId="0" borderId="11" xfId="0" applyNumberFormat="1" applyFont="1" applyFill="1" applyBorder="1" applyAlignment="1">
      <alignment vertical="center"/>
    </xf>
    <xf numFmtId="183" fontId="3" fillId="2" borderId="11" xfId="0" applyNumberFormat="1" applyFont="1" applyFill="1" applyBorder="1" applyAlignment="1">
      <alignment vertical="center"/>
    </xf>
    <xf numFmtId="178" fontId="3" fillId="2" borderId="8" xfId="0" applyNumberFormat="1" applyFont="1" applyFill="1" applyBorder="1" applyAlignment="1">
      <alignment vertical="center"/>
    </xf>
    <xf numFmtId="0" fontId="2" fillId="0" borderId="10" xfId="0" applyFont="1" applyFill="1" applyBorder="1" applyAlignment="1">
      <alignment horizontal="left" vertical="center"/>
    </xf>
    <xf numFmtId="183" fontId="2" fillId="0" borderId="11" xfId="0" applyNumberFormat="1" applyFont="1" applyFill="1" applyBorder="1" applyAlignment="1">
      <alignment horizontal="right" vertical="center"/>
    </xf>
    <xf numFmtId="178" fontId="2" fillId="0" borderId="11" xfId="0" applyNumberFormat="1" applyFont="1" applyFill="1" applyBorder="1" applyAlignment="1">
      <alignment vertical="center"/>
    </xf>
    <xf numFmtId="181" fontId="3" fillId="2" borderId="8" xfId="0" applyNumberFormat="1" applyFont="1" applyFill="1" applyBorder="1" applyAlignment="1">
      <alignment vertical="center"/>
    </xf>
    <xf numFmtId="182" fontId="3" fillId="2" borderId="8" xfId="0" applyNumberFormat="1" applyFont="1" applyFill="1" applyBorder="1" applyAlignment="1">
      <alignment vertical="center"/>
    </xf>
    <xf numFmtId="0" fontId="2" fillId="0" borderId="12" xfId="0" applyFont="1" applyFill="1" applyBorder="1" applyAlignment="1">
      <alignment horizontal="center" vertical="center"/>
    </xf>
    <xf numFmtId="178" fontId="2" fillId="0" borderId="13" xfId="0" applyNumberFormat="1" applyFont="1" applyFill="1" applyBorder="1" applyAlignment="1">
      <alignment horizontal="right" vertical="center"/>
    </xf>
    <xf numFmtId="178" fontId="2" fillId="0" borderId="13" xfId="0" applyNumberFormat="1" applyFont="1" applyFill="1" applyBorder="1" applyAlignment="1">
      <alignment vertical="center"/>
    </xf>
    <xf numFmtId="182" fontId="2" fillId="0" borderId="13" xfId="0" applyNumberFormat="1" applyFont="1" applyFill="1" applyBorder="1" applyAlignment="1">
      <alignment vertical="center"/>
    </xf>
    <xf numFmtId="0" fontId="2" fillId="0" borderId="3" xfId="0" applyFont="1" applyFill="1" applyBorder="1" applyAlignment="1">
      <alignment horizontal="left" vertical="center"/>
    </xf>
    <xf numFmtId="0" fontId="2" fillId="0" borderId="14" xfId="0" applyFont="1" applyFill="1" applyBorder="1" applyAlignment="1">
      <alignment horizontal="left" vertical="center"/>
    </xf>
    <xf numFmtId="184" fontId="3" fillId="0" borderId="0" xfId="3" applyNumberFormat="1" applyFont="1" applyFill="1">
      <alignment vertical="center"/>
    </xf>
    <xf numFmtId="179" fontId="3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right" vertical="center"/>
    </xf>
    <xf numFmtId="179" fontId="1" fillId="2" borderId="4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 vertical="center"/>
    </xf>
    <xf numFmtId="179" fontId="1" fillId="2" borderId="6" xfId="0" applyNumberFormat="1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 vertical="center"/>
    </xf>
    <xf numFmtId="179" fontId="1" fillId="2" borderId="8" xfId="0" applyNumberFormat="1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 vertical="center"/>
    </xf>
    <xf numFmtId="180" fontId="2" fillId="0" borderId="17" xfId="0" applyNumberFormat="1" applyFont="1" applyFill="1" applyBorder="1" applyAlignment="1">
      <alignment vertical="center"/>
    </xf>
    <xf numFmtId="178" fontId="2" fillId="0" borderId="18" xfId="0" applyNumberFormat="1" applyFont="1" applyFill="1" applyBorder="1" applyAlignment="1">
      <alignment vertical="center"/>
    </xf>
    <xf numFmtId="0" fontId="3" fillId="0" borderId="19" xfId="0" applyFont="1" applyFill="1" applyBorder="1" applyAlignment="1">
      <alignment vertical="center"/>
    </xf>
    <xf numFmtId="0" fontId="3" fillId="0" borderId="0" xfId="0" applyFont="1" applyFill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4&#25253;&#25919;&#24220;&#25253;&#34920;&#25910;&#2083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4年1月"/>
      <sheetName val="2024年2月"/>
      <sheetName val="2024年3月 "/>
      <sheetName val="2024年4月"/>
      <sheetName val="2024年5月"/>
      <sheetName val="2024年6月"/>
      <sheetName val="2024年7月"/>
      <sheetName val="2024年8月"/>
    </sheetNames>
    <sheetDataSet>
      <sheetData sheetId="0"/>
      <sheetData sheetId="1"/>
      <sheetData sheetId="2"/>
      <sheetData sheetId="3"/>
      <sheetData sheetId="4"/>
      <sheetData sheetId="5"/>
      <sheetData sheetId="6">
        <row r="7">
          <cell r="C7">
            <v>8725</v>
          </cell>
        </row>
        <row r="7">
          <cell r="E7">
            <v>9284</v>
          </cell>
        </row>
        <row r="8">
          <cell r="C8">
            <v>4457</v>
          </cell>
        </row>
        <row r="8">
          <cell r="E8">
            <v>2571</v>
          </cell>
        </row>
        <row r="9">
          <cell r="C9">
            <v>654</v>
          </cell>
        </row>
        <row r="9">
          <cell r="E9">
            <v>711</v>
          </cell>
        </row>
        <row r="10">
          <cell r="C10">
            <v>53</v>
          </cell>
        </row>
        <row r="10">
          <cell r="E10">
            <v>12</v>
          </cell>
        </row>
        <row r="11">
          <cell r="C11">
            <v>2847</v>
          </cell>
        </row>
        <row r="11">
          <cell r="E11">
            <v>2959</v>
          </cell>
        </row>
        <row r="12">
          <cell r="C12">
            <v>642</v>
          </cell>
        </row>
        <row r="12">
          <cell r="E12">
            <v>509</v>
          </cell>
        </row>
        <row r="13">
          <cell r="C13">
            <v>814</v>
          </cell>
        </row>
        <row r="13">
          <cell r="E13">
            <v>1021</v>
          </cell>
        </row>
        <row r="14">
          <cell r="C14">
            <v>299</v>
          </cell>
        </row>
        <row r="14">
          <cell r="E14">
            <v>522</v>
          </cell>
        </row>
        <row r="15">
          <cell r="C15">
            <v>2949</v>
          </cell>
        </row>
        <row r="15">
          <cell r="E15">
            <v>2017</v>
          </cell>
        </row>
        <row r="16">
          <cell r="C16">
            <v>1099</v>
          </cell>
        </row>
        <row r="16">
          <cell r="E16">
            <v>1028</v>
          </cell>
        </row>
        <row r="17">
          <cell r="C17">
            <v>223</v>
          </cell>
        </row>
        <row r="17">
          <cell r="E17">
            <v>165</v>
          </cell>
        </row>
        <row r="18">
          <cell r="C18">
            <v>2267</v>
          </cell>
        </row>
        <row r="18">
          <cell r="E18">
            <v>10029</v>
          </cell>
        </row>
        <row r="19">
          <cell r="C19">
            <v>2967</v>
          </cell>
        </row>
        <row r="19">
          <cell r="E19">
            <v>4156</v>
          </cell>
        </row>
        <row r="20">
          <cell r="E20">
            <v>0</v>
          </cell>
        </row>
        <row r="22">
          <cell r="C22">
            <v>10804</v>
          </cell>
        </row>
        <row r="22">
          <cell r="E22">
            <v>2131</v>
          </cell>
        </row>
        <row r="23">
          <cell r="C23">
            <v>19686</v>
          </cell>
        </row>
        <row r="23">
          <cell r="E23">
            <v>13320</v>
          </cell>
        </row>
        <row r="24">
          <cell r="C24">
            <v>11387</v>
          </cell>
        </row>
        <row r="24">
          <cell r="E24">
            <v>6542</v>
          </cell>
        </row>
        <row r="25">
          <cell r="C25">
            <v>3028</v>
          </cell>
        </row>
        <row r="25">
          <cell r="E25">
            <v>14557</v>
          </cell>
        </row>
        <row r="26">
          <cell r="C26">
            <v>302</v>
          </cell>
        </row>
        <row r="26">
          <cell r="E26">
            <v>204</v>
          </cell>
        </row>
        <row r="27">
          <cell r="C27">
            <v>10627</v>
          </cell>
        </row>
        <row r="27">
          <cell r="E27">
            <v>6533</v>
          </cell>
        </row>
        <row r="28">
          <cell r="C28">
            <v>3885</v>
          </cell>
        </row>
        <row r="28">
          <cell r="E28">
            <v>2335</v>
          </cell>
        </row>
        <row r="29">
          <cell r="E29">
            <v>5</v>
          </cell>
        </row>
        <row r="31">
          <cell r="C31">
            <v>40157</v>
          </cell>
        </row>
        <row r="31">
          <cell r="E31">
            <v>25075</v>
          </cell>
        </row>
        <row r="32">
          <cell r="C32">
            <v>35334</v>
          </cell>
        </row>
        <row r="32">
          <cell r="E32">
            <v>21984</v>
          </cell>
        </row>
        <row r="33">
          <cell r="C33">
            <v>500</v>
          </cell>
        </row>
        <row r="33">
          <cell r="E33">
            <v>300</v>
          </cell>
        </row>
      </sheetData>
      <sheetData sheetId="7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3"/>
  <sheetViews>
    <sheetView tabSelected="1" workbookViewId="0">
      <pane xSplit="1" ySplit="5" topLeftCell="B6" activePane="bottomRight" state="frozen"/>
      <selection/>
      <selection pane="topRight"/>
      <selection pane="bottomLeft"/>
      <selection pane="bottomRight" activeCell="O10" sqref="O10"/>
    </sheetView>
  </sheetViews>
  <sheetFormatPr defaultColWidth="9" defaultRowHeight="14.25"/>
  <cols>
    <col min="1" max="1" width="36.6" style="5" customWidth="1"/>
    <col min="2" max="3" width="12.1" style="5" customWidth="1"/>
    <col min="4" max="4" width="12.1" style="8" customWidth="1"/>
    <col min="5" max="7" width="12.1" style="5" customWidth="1"/>
    <col min="8" max="8" width="12.1" style="9" customWidth="1"/>
    <col min="9" max="9" width="12.1" style="10" customWidth="1"/>
    <col min="10" max="11" width="12.1" style="5" customWidth="1"/>
    <col min="12" max="12" width="24.1" style="5" customWidth="1"/>
    <col min="13" max="146" width="9" style="5" customWidth="1"/>
    <col min="147" max="16384" width="9" style="5"/>
  </cols>
  <sheetData>
    <row r="1" ht="32.25" customHeight="1" spans="1:12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ht="20.25" customHeight="1" spans="1:12">
      <c r="A2" s="12">
        <v>45535</v>
      </c>
      <c r="B2" s="12"/>
      <c r="C2" s="13"/>
      <c r="D2" s="14"/>
      <c r="E2" s="13"/>
      <c r="F2" s="13"/>
      <c r="G2" s="13"/>
      <c r="H2" s="15"/>
      <c r="I2" s="57"/>
      <c r="J2" s="58"/>
      <c r="K2" s="59"/>
      <c r="L2" s="60" t="s">
        <v>1</v>
      </c>
    </row>
    <row r="3" s="1" customFormat="1" ht="18.75" customHeight="1" spans="1:12">
      <c r="A3" s="16" t="s">
        <v>2</v>
      </c>
      <c r="B3" s="17" t="s">
        <v>3</v>
      </c>
      <c r="C3" s="17" t="s">
        <v>4</v>
      </c>
      <c r="D3" s="18" t="s">
        <v>5</v>
      </c>
      <c r="E3" s="17" t="s">
        <v>6</v>
      </c>
      <c r="F3" s="17" t="s">
        <v>7</v>
      </c>
      <c r="G3" s="17" t="s">
        <v>7</v>
      </c>
      <c r="H3" s="19" t="s">
        <v>8</v>
      </c>
      <c r="I3" s="61" t="s">
        <v>6</v>
      </c>
      <c r="J3" s="17" t="s">
        <v>7</v>
      </c>
      <c r="K3" s="17" t="s">
        <v>7</v>
      </c>
      <c r="L3" s="62" t="s">
        <v>9</v>
      </c>
    </row>
    <row r="4" s="2" customFormat="1" ht="18.75" customHeight="1" spans="1:12">
      <c r="A4" s="20"/>
      <c r="B4" s="21" t="s">
        <v>10</v>
      </c>
      <c r="C4" s="21" t="s">
        <v>11</v>
      </c>
      <c r="D4" s="22" t="s">
        <v>12</v>
      </c>
      <c r="E4" s="21" t="s">
        <v>13</v>
      </c>
      <c r="F4" s="21" t="s">
        <v>14</v>
      </c>
      <c r="G4" s="21" t="s">
        <v>14</v>
      </c>
      <c r="H4" s="23" t="s">
        <v>11</v>
      </c>
      <c r="I4" s="63" t="s">
        <v>15</v>
      </c>
      <c r="J4" s="21" t="s">
        <v>16</v>
      </c>
      <c r="K4" s="21" t="s">
        <v>16</v>
      </c>
      <c r="L4" s="64"/>
    </row>
    <row r="5" s="3" customFormat="1" ht="18.75" customHeight="1" spans="1:12">
      <c r="A5" s="24"/>
      <c r="B5" s="25" t="s">
        <v>17</v>
      </c>
      <c r="C5" s="25" t="s">
        <v>17</v>
      </c>
      <c r="D5" s="26" t="s">
        <v>18</v>
      </c>
      <c r="E5" s="25" t="s">
        <v>11</v>
      </c>
      <c r="F5" s="25" t="s">
        <v>19</v>
      </c>
      <c r="G5" s="25" t="s">
        <v>20</v>
      </c>
      <c r="H5" s="27" t="s">
        <v>17</v>
      </c>
      <c r="I5" s="65" t="s">
        <v>11</v>
      </c>
      <c r="J5" s="25" t="s">
        <v>19</v>
      </c>
      <c r="K5" s="25" t="s">
        <v>20</v>
      </c>
      <c r="L5" s="66"/>
    </row>
    <row r="6" s="4" customFormat="1" ht="24" customHeight="1" spans="1:12">
      <c r="A6" s="28" t="s">
        <v>21</v>
      </c>
      <c r="B6" s="29">
        <f>SUM(B7:B20)</f>
        <v>70000</v>
      </c>
      <c r="C6" s="29">
        <f>SUM(C7:C20)</f>
        <v>30664</v>
      </c>
      <c r="D6" s="30">
        <f t="shared" ref="D6:D19" si="0">C6/B6*100</f>
        <v>43.8057142857143</v>
      </c>
      <c r="E6" s="29">
        <f>SUM(E7:E20)</f>
        <v>37796</v>
      </c>
      <c r="F6" s="31">
        <f t="shared" ref="F6:F34" si="1">C6-E6</f>
        <v>-7132</v>
      </c>
      <c r="G6" s="32">
        <f t="shared" ref="G6:G19" si="2">F6/E6*100</f>
        <v>-18.8697216636681</v>
      </c>
      <c r="H6" s="29">
        <f>H7+H8+H9+H10+H11+H12+H13+H14+H15+H16+H17+H18+H19+H20</f>
        <v>2668</v>
      </c>
      <c r="I6" s="29">
        <f>SUM(I7:I20)</f>
        <v>2812</v>
      </c>
      <c r="J6" s="31">
        <f t="shared" ref="J6:J34" si="3">H6-I6</f>
        <v>-144</v>
      </c>
      <c r="K6" s="32">
        <f t="shared" ref="K6:K9" si="4">J6/I6*100</f>
        <v>-5.12091038406828</v>
      </c>
      <c r="L6" s="67"/>
    </row>
    <row r="7" ht="24" customHeight="1" spans="1:12">
      <c r="A7" s="33" t="s">
        <v>22</v>
      </c>
      <c r="B7" s="34">
        <v>18300</v>
      </c>
      <c r="C7" s="35">
        <v>9723</v>
      </c>
      <c r="D7" s="36">
        <f t="shared" si="0"/>
        <v>53.1311475409836</v>
      </c>
      <c r="E7" s="35">
        <v>9958</v>
      </c>
      <c r="F7" s="37">
        <f t="shared" si="1"/>
        <v>-235</v>
      </c>
      <c r="G7" s="38">
        <f t="shared" si="2"/>
        <v>-2.35991162884113</v>
      </c>
      <c r="H7" s="39">
        <f>C7-'[1]2024年7月'!C7</f>
        <v>998</v>
      </c>
      <c r="I7" s="39">
        <f>E7-'[1]2024年7月'!E7</f>
        <v>674</v>
      </c>
      <c r="J7" s="37">
        <f t="shared" si="3"/>
        <v>324</v>
      </c>
      <c r="K7" s="38">
        <f t="shared" si="4"/>
        <v>48.0712166172107</v>
      </c>
      <c r="L7" s="67"/>
    </row>
    <row r="8" ht="24" customHeight="1" spans="1:12">
      <c r="A8" s="33" t="s">
        <v>23</v>
      </c>
      <c r="B8" s="34">
        <v>5500</v>
      </c>
      <c r="C8" s="35">
        <v>4538</v>
      </c>
      <c r="D8" s="36">
        <f t="shared" si="0"/>
        <v>82.5090909090909</v>
      </c>
      <c r="E8" s="35">
        <v>2578</v>
      </c>
      <c r="F8" s="37">
        <f t="shared" si="1"/>
        <v>1960</v>
      </c>
      <c r="G8" s="38">
        <f t="shared" si="2"/>
        <v>76.0279286268425</v>
      </c>
      <c r="H8" s="39">
        <f>C8-'[1]2024年7月'!C8</f>
        <v>81</v>
      </c>
      <c r="I8" s="39">
        <f>E8-'[1]2024年7月'!E8</f>
        <v>7</v>
      </c>
      <c r="J8" s="37">
        <f t="shared" si="3"/>
        <v>74</v>
      </c>
      <c r="K8" s="38">
        <f t="shared" si="4"/>
        <v>1057.14285714286</v>
      </c>
      <c r="L8" s="67"/>
    </row>
    <row r="9" ht="24" customHeight="1" spans="1:12">
      <c r="A9" s="33" t="s">
        <v>24</v>
      </c>
      <c r="B9" s="34">
        <v>1400</v>
      </c>
      <c r="C9" s="35">
        <v>737</v>
      </c>
      <c r="D9" s="36">
        <f t="shared" si="0"/>
        <v>52.6428571428571</v>
      </c>
      <c r="E9" s="35">
        <v>812</v>
      </c>
      <c r="F9" s="37">
        <f t="shared" si="1"/>
        <v>-75</v>
      </c>
      <c r="G9" s="38">
        <f t="shared" si="2"/>
        <v>-9.23645320197044</v>
      </c>
      <c r="H9" s="39">
        <f>C9-'[1]2024年7月'!C9</f>
        <v>83</v>
      </c>
      <c r="I9" s="39">
        <f>E9-'[1]2024年7月'!E9</f>
        <v>101</v>
      </c>
      <c r="J9" s="37">
        <f t="shared" si="3"/>
        <v>-18</v>
      </c>
      <c r="K9" s="38">
        <f t="shared" si="4"/>
        <v>-17.8217821782178</v>
      </c>
      <c r="L9" s="67"/>
    </row>
    <row r="10" ht="24" customHeight="1" spans="1:12">
      <c r="A10" s="33" t="s">
        <v>25</v>
      </c>
      <c r="B10" s="34">
        <v>1500</v>
      </c>
      <c r="C10" s="35">
        <v>56</v>
      </c>
      <c r="D10" s="36">
        <f t="shared" si="0"/>
        <v>3.73333333333333</v>
      </c>
      <c r="E10" s="35">
        <v>12</v>
      </c>
      <c r="F10" s="37">
        <f t="shared" si="1"/>
        <v>44</v>
      </c>
      <c r="G10" s="38">
        <f t="shared" si="2"/>
        <v>366.666666666667</v>
      </c>
      <c r="H10" s="39">
        <f>C10-'[1]2024年7月'!C10</f>
        <v>3</v>
      </c>
      <c r="I10" s="39">
        <f>E10-'[1]2024年7月'!E10</f>
        <v>0</v>
      </c>
      <c r="J10" s="37">
        <f t="shared" si="3"/>
        <v>3</v>
      </c>
      <c r="K10" s="38"/>
      <c r="L10" s="67"/>
    </row>
    <row r="11" ht="24" customHeight="1" spans="1:12">
      <c r="A11" s="33" t="s">
        <v>26</v>
      </c>
      <c r="B11" s="34">
        <v>5900</v>
      </c>
      <c r="C11" s="35">
        <v>3234</v>
      </c>
      <c r="D11" s="36">
        <f t="shared" si="0"/>
        <v>54.8135593220339</v>
      </c>
      <c r="E11" s="35">
        <v>3313</v>
      </c>
      <c r="F11" s="37">
        <f t="shared" si="1"/>
        <v>-79</v>
      </c>
      <c r="G11" s="38">
        <f t="shared" si="2"/>
        <v>-2.38454572894657</v>
      </c>
      <c r="H11" s="39">
        <f>C11-'[1]2024年7月'!C11</f>
        <v>387</v>
      </c>
      <c r="I11" s="39">
        <f>E11-'[1]2024年7月'!E11</f>
        <v>354</v>
      </c>
      <c r="J11" s="37">
        <f t="shared" si="3"/>
        <v>33</v>
      </c>
      <c r="K11" s="38">
        <f t="shared" ref="K11:K19" si="5">J11/I11*100</f>
        <v>9.32203389830508</v>
      </c>
      <c r="L11" s="67"/>
    </row>
    <row r="12" ht="24" customHeight="1" spans="1:12">
      <c r="A12" s="33" t="s">
        <v>27</v>
      </c>
      <c r="B12" s="34">
        <v>4150</v>
      </c>
      <c r="C12" s="35">
        <v>710</v>
      </c>
      <c r="D12" s="36">
        <f t="shared" si="0"/>
        <v>17.1084337349398</v>
      </c>
      <c r="E12" s="35">
        <v>531</v>
      </c>
      <c r="F12" s="37">
        <f t="shared" si="1"/>
        <v>179</v>
      </c>
      <c r="G12" s="38">
        <f t="shared" si="2"/>
        <v>33.7099811676083</v>
      </c>
      <c r="H12" s="39">
        <f>C12-'[1]2024年7月'!C12</f>
        <v>68</v>
      </c>
      <c r="I12" s="39">
        <f>E12-'[1]2024年7月'!E12</f>
        <v>22</v>
      </c>
      <c r="J12" s="37">
        <f t="shared" si="3"/>
        <v>46</v>
      </c>
      <c r="K12" s="38">
        <f t="shared" si="5"/>
        <v>209.090909090909</v>
      </c>
      <c r="L12" s="67"/>
    </row>
    <row r="13" ht="24" customHeight="1" spans="1:12">
      <c r="A13" s="33" t="s">
        <v>28</v>
      </c>
      <c r="B13" s="34">
        <v>1850</v>
      </c>
      <c r="C13" s="35">
        <v>854</v>
      </c>
      <c r="D13" s="36">
        <f t="shared" si="0"/>
        <v>46.1621621621622</v>
      </c>
      <c r="E13" s="35">
        <v>1083</v>
      </c>
      <c r="F13" s="37">
        <f t="shared" si="1"/>
        <v>-229</v>
      </c>
      <c r="G13" s="38">
        <f t="shared" si="2"/>
        <v>-21.1449676823638</v>
      </c>
      <c r="H13" s="39">
        <f>C13-'[1]2024年7月'!C13</f>
        <v>40</v>
      </c>
      <c r="I13" s="39">
        <f>E13-'[1]2024年7月'!E13</f>
        <v>62</v>
      </c>
      <c r="J13" s="37">
        <f t="shared" si="3"/>
        <v>-22</v>
      </c>
      <c r="K13" s="38">
        <f t="shared" si="5"/>
        <v>-35.4838709677419</v>
      </c>
      <c r="L13" s="67"/>
    </row>
    <row r="14" ht="24" customHeight="1" spans="1:12">
      <c r="A14" s="33" t="s">
        <v>29</v>
      </c>
      <c r="B14" s="34">
        <v>2550</v>
      </c>
      <c r="C14" s="35">
        <v>331</v>
      </c>
      <c r="D14" s="36">
        <f t="shared" si="0"/>
        <v>12.9803921568627</v>
      </c>
      <c r="E14" s="35">
        <v>532</v>
      </c>
      <c r="F14" s="37">
        <f t="shared" si="1"/>
        <v>-201</v>
      </c>
      <c r="G14" s="38">
        <f t="shared" si="2"/>
        <v>-37.781954887218</v>
      </c>
      <c r="H14" s="39">
        <f>C14-'[1]2024年7月'!C14</f>
        <v>32</v>
      </c>
      <c r="I14" s="39">
        <f>E14-'[1]2024年7月'!E14</f>
        <v>10</v>
      </c>
      <c r="J14" s="37">
        <f t="shared" si="3"/>
        <v>22</v>
      </c>
      <c r="K14" s="38">
        <f t="shared" si="5"/>
        <v>220</v>
      </c>
      <c r="L14" s="67"/>
    </row>
    <row r="15" ht="24" customHeight="1" spans="1:12">
      <c r="A15" s="33" t="s">
        <v>30</v>
      </c>
      <c r="B15" s="34">
        <v>5000</v>
      </c>
      <c r="C15" s="35">
        <v>3183</v>
      </c>
      <c r="D15" s="36">
        <f t="shared" si="0"/>
        <v>63.66</v>
      </c>
      <c r="E15" s="35">
        <v>2213</v>
      </c>
      <c r="F15" s="37">
        <f t="shared" si="1"/>
        <v>970</v>
      </c>
      <c r="G15" s="38">
        <f t="shared" si="2"/>
        <v>43.831902394939</v>
      </c>
      <c r="H15" s="39">
        <f>C15-'[1]2024年7月'!C15</f>
        <v>234</v>
      </c>
      <c r="I15" s="39">
        <f>E15-'[1]2024年7月'!E15</f>
        <v>196</v>
      </c>
      <c r="J15" s="37">
        <f t="shared" si="3"/>
        <v>38</v>
      </c>
      <c r="K15" s="38">
        <f t="shared" si="5"/>
        <v>19.3877551020408</v>
      </c>
      <c r="L15" s="67"/>
    </row>
    <row r="16" ht="24" customHeight="1" spans="1:12">
      <c r="A16" s="40" t="s">
        <v>31</v>
      </c>
      <c r="B16" s="34">
        <v>2000</v>
      </c>
      <c r="C16" s="35">
        <v>1247</v>
      </c>
      <c r="D16" s="36">
        <f t="shared" si="0"/>
        <v>62.35</v>
      </c>
      <c r="E16" s="35">
        <v>1159</v>
      </c>
      <c r="F16" s="37">
        <f t="shared" si="1"/>
        <v>88</v>
      </c>
      <c r="G16" s="38">
        <f t="shared" si="2"/>
        <v>7.59275237273512</v>
      </c>
      <c r="H16" s="39">
        <f>C16-'[1]2024年7月'!C16</f>
        <v>148</v>
      </c>
      <c r="I16" s="39">
        <f>E16-'[1]2024年7月'!E16</f>
        <v>131</v>
      </c>
      <c r="J16" s="37">
        <f t="shared" si="3"/>
        <v>17</v>
      </c>
      <c r="K16" s="38">
        <f t="shared" si="5"/>
        <v>12.9770992366412</v>
      </c>
      <c r="L16" s="67"/>
    </row>
    <row r="17" ht="24" customHeight="1" spans="1:12">
      <c r="A17" s="40" t="s">
        <v>32</v>
      </c>
      <c r="B17" s="34">
        <v>350</v>
      </c>
      <c r="C17" s="35">
        <v>223</v>
      </c>
      <c r="D17" s="36">
        <f t="shared" si="0"/>
        <v>63.7142857142857</v>
      </c>
      <c r="E17" s="35">
        <v>172</v>
      </c>
      <c r="F17" s="37">
        <f t="shared" si="1"/>
        <v>51</v>
      </c>
      <c r="G17" s="38">
        <f t="shared" si="2"/>
        <v>29.6511627906977</v>
      </c>
      <c r="H17" s="39">
        <f>C17-'[1]2024年7月'!C17</f>
        <v>0</v>
      </c>
      <c r="I17" s="39">
        <f>E17-'[1]2024年7月'!E17</f>
        <v>7</v>
      </c>
      <c r="J17" s="37">
        <f t="shared" si="3"/>
        <v>-7</v>
      </c>
      <c r="K17" s="38">
        <f t="shared" si="5"/>
        <v>-100</v>
      </c>
      <c r="L17" s="67"/>
    </row>
    <row r="18" ht="24" customHeight="1" spans="1:12">
      <c r="A18" s="33" t="s">
        <v>33</v>
      </c>
      <c r="B18" s="34">
        <v>12000</v>
      </c>
      <c r="C18" s="35">
        <v>2504</v>
      </c>
      <c r="D18" s="36">
        <f t="shared" si="0"/>
        <v>20.8666666666667</v>
      </c>
      <c r="E18" s="35">
        <v>10681</v>
      </c>
      <c r="F18" s="37">
        <f t="shared" si="1"/>
        <v>-8177</v>
      </c>
      <c r="G18" s="38">
        <f t="shared" si="2"/>
        <v>-76.5565022001685</v>
      </c>
      <c r="H18" s="39">
        <f>C18-'[1]2024年7月'!C18</f>
        <v>237</v>
      </c>
      <c r="I18" s="39">
        <f>E18-'[1]2024年7月'!E18</f>
        <v>652</v>
      </c>
      <c r="J18" s="37">
        <f t="shared" si="3"/>
        <v>-415</v>
      </c>
      <c r="K18" s="38">
        <f t="shared" si="5"/>
        <v>-63.6503067484663</v>
      </c>
      <c r="L18" s="67"/>
    </row>
    <row r="19" ht="24" customHeight="1" spans="1:12">
      <c r="A19" s="33" t="s">
        <v>34</v>
      </c>
      <c r="B19" s="34">
        <v>9500</v>
      </c>
      <c r="C19" s="35">
        <v>3324</v>
      </c>
      <c r="D19" s="36">
        <f t="shared" si="0"/>
        <v>34.9894736842105</v>
      </c>
      <c r="E19" s="35">
        <v>4752</v>
      </c>
      <c r="F19" s="37">
        <f t="shared" si="1"/>
        <v>-1428</v>
      </c>
      <c r="G19" s="38">
        <f t="shared" si="2"/>
        <v>-30.050505050505</v>
      </c>
      <c r="H19" s="39">
        <f>C19-'[1]2024年7月'!C19</f>
        <v>357</v>
      </c>
      <c r="I19" s="39">
        <f>E19-'[1]2024年7月'!E19</f>
        <v>596</v>
      </c>
      <c r="J19" s="37">
        <f t="shared" si="3"/>
        <v>-239</v>
      </c>
      <c r="K19" s="38">
        <f t="shared" si="5"/>
        <v>-40.1006711409396</v>
      </c>
      <c r="L19" s="67"/>
    </row>
    <row r="20" ht="24" customHeight="1" spans="1:12">
      <c r="A20" s="33" t="s">
        <v>35</v>
      </c>
      <c r="B20" s="34">
        <v>0</v>
      </c>
      <c r="C20" s="35">
        <v>0</v>
      </c>
      <c r="D20" s="36"/>
      <c r="E20" s="35">
        <v>0</v>
      </c>
      <c r="F20" s="37">
        <f t="shared" si="1"/>
        <v>0</v>
      </c>
      <c r="G20" s="38"/>
      <c r="H20" s="39">
        <f>C20-'[1]2024年7月'!C20</f>
        <v>0</v>
      </c>
      <c r="I20" s="39">
        <f>E20-'[1]2024年7月'!E20</f>
        <v>0</v>
      </c>
      <c r="J20" s="37">
        <f t="shared" si="3"/>
        <v>0</v>
      </c>
      <c r="K20" s="38"/>
      <c r="L20" s="67"/>
    </row>
    <row r="21" s="4" customFormat="1" ht="24" customHeight="1" spans="1:12">
      <c r="A21" s="41" t="s">
        <v>36</v>
      </c>
      <c r="B21" s="42">
        <f>SUM(B22:B29)</f>
        <v>75800</v>
      </c>
      <c r="C21" s="42">
        <f>SUM(C22:C29)</f>
        <v>62437</v>
      </c>
      <c r="D21" s="30">
        <f t="shared" ref="D21:D28" si="6">C21/B21*100</f>
        <v>82.3707124010554</v>
      </c>
      <c r="E21" s="42">
        <f t="shared" ref="E21:I21" si="7">E22+E23+E24+E25+E26+E27+E28+E29</f>
        <v>52418</v>
      </c>
      <c r="F21" s="31">
        <f t="shared" si="1"/>
        <v>10019</v>
      </c>
      <c r="G21" s="32">
        <f t="shared" ref="G21:G34" si="8">F21/E21*100</f>
        <v>19.11366324545</v>
      </c>
      <c r="H21" s="42">
        <f t="shared" si="7"/>
        <v>2718</v>
      </c>
      <c r="I21" s="47">
        <f t="shared" si="7"/>
        <v>6791</v>
      </c>
      <c r="J21" s="31">
        <f t="shared" si="3"/>
        <v>-4073</v>
      </c>
      <c r="K21" s="32">
        <f t="shared" ref="K21:K23" si="9">J21/I21*100</f>
        <v>-59.976439405095</v>
      </c>
      <c r="L21" s="67"/>
    </row>
    <row r="22" s="5" customFormat="1" ht="24" customHeight="1" spans="1:12">
      <c r="A22" s="33" t="s">
        <v>37</v>
      </c>
      <c r="B22" s="35">
        <v>4400</v>
      </c>
      <c r="C22" s="35">
        <v>11065</v>
      </c>
      <c r="D22" s="36">
        <f t="shared" si="6"/>
        <v>251.477272727273</v>
      </c>
      <c r="E22" s="35">
        <v>2395</v>
      </c>
      <c r="F22" s="37">
        <f t="shared" si="1"/>
        <v>8670</v>
      </c>
      <c r="G22" s="38">
        <f t="shared" si="8"/>
        <v>362.004175365344</v>
      </c>
      <c r="H22" s="39">
        <f>C22-'[1]2024年7月'!C22</f>
        <v>261</v>
      </c>
      <c r="I22" s="39">
        <f>E22-'[1]2024年7月'!E22</f>
        <v>264</v>
      </c>
      <c r="J22" s="37">
        <f t="shared" si="3"/>
        <v>-3</v>
      </c>
      <c r="K22" s="38">
        <f t="shared" si="9"/>
        <v>-1.13636363636364</v>
      </c>
      <c r="L22" s="67"/>
    </row>
    <row r="23" s="5" customFormat="1" ht="24" customHeight="1" spans="1:12">
      <c r="A23" s="33" t="s">
        <v>38</v>
      </c>
      <c r="B23" s="35">
        <v>8900</v>
      </c>
      <c r="C23" s="35">
        <v>19683</v>
      </c>
      <c r="D23" s="36">
        <f t="shared" si="6"/>
        <v>221.157303370787</v>
      </c>
      <c r="E23" s="35">
        <v>14865</v>
      </c>
      <c r="F23" s="37">
        <f t="shared" si="1"/>
        <v>4818</v>
      </c>
      <c r="G23" s="38">
        <f t="shared" si="8"/>
        <v>32.4117053481332</v>
      </c>
      <c r="H23" s="39">
        <f>C23-'[1]2024年7月'!C23</f>
        <v>-3</v>
      </c>
      <c r="I23" s="39">
        <f>E23-'[1]2024年7月'!E23</f>
        <v>1545</v>
      </c>
      <c r="J23" s="37">
        <f t="shared" si="3"/>
        <v>-1548</v>
      </c>
      <c r="K23" s="38">
        <f t="shared" si="9"/>
        <v>-100.194174757282</v>
      </c>
      <c r="L23" s="67"/>
    </row>
    <row r="24" s="5" customFormat="1" ht="24" customHeight="1" spans="1:12">
      <c r="A24" s="33" t="s">
        <v>39</v>
      </c>
      <c r="B24" s="35">
        <v>5500</v>
      </c>
      <c r="C24" s="35">
        <v>13470</v>
      </c>
      <c r="D24" s="36">
        <f t="shared" si="6"/>
        <v>244.909090909091</v>
      </c>
      <c r="E24" s="35">
        <v>6542</v>
      </c>
      <c r="F24" s="37">
        <f t="shared" si="1"/>
        <v>6928</v>
      </c>
      <c r="G24" s="38">
        <f t="shared" si="8"/>
        <v>105.900336288597</v>
      </c>
      <c r="H24" s="39">
        <f>C24-'[1]2024年7月'!C24</f>
        <v>2083</v>
      </c>
      <c r="I24" s="39">
        <f>E24-'[1]2024年7月'!E24</f>
        <v>0</v>
      </c>
      <c r="J24" s="37">
        <f t="shared" si="3"/>
        <v>2083</v>
      </c>
      <c r="K24" s="38"/>
      <c r="L24" s="67"/>
    </row>
    <row r="25" s="5" customFormat="1" ht="24" customHeight="1" spans="1:12">
      <c r="A25" s="33" t="s">
        <v>40</v>
      </c>
      <c r="B25" s="39">
        <v>49800</v>
      </c>
      <c r="C25" s="39">
        <v>3077</v>
      </c>
      <c r="D25" s="36">
        <f t="shared" si="6"/>
        <v>6.17871485943775</v>
      </c>
      <c r="E25" s="39">
        <v>19424</v>
      </c>
      <c r="F25" s="37">
        <f t="shared" si="1"/>
        <v>-16347</v>
      </c>
      <c r="G25" s="38">
        <f t="shared" si="8"/>
        <v>-84.1587726523888</v>
      </c>
      <c r="H25" s="39">
        <f>C25-'[1]2024年7月'!C25</f>
        <v>49</v>
      </c>
      <c r="I25" s="39">
        <f>E25-'[1]2024年7月'!E25</f>
        <v>4867</v>
      </c>
      <c r="J25" s="37">
        <f t="shared" si="3"/>
        <v>-4818</v>
      </c>
      <c r="K25" s="38">
        <f t="shared" ref="K25:K32" si="10">J25/I25*100</f>
        <v>-98.9932196424902</v>
      </c>
      <c r="L25" s="67"/>
    </row>
    <row r="26" s="5" customFormat="1" ht="24" customHeight="1" spans="1:12">
      <c r="A26" s="33" t="s">
        <v>41</v>
      </c>
      <c r="B26" s="39">
        <v>300</v>
      </c>
      <c r="C26" s="39">
        <v>342</v>
      </c>
      <c r="D26" s="36">
        <f t="shared" si="6"/>
        <v>114</v>
      </c>
      <c r="E26" s="39">
        <v>319</v>
      </c>
      <c r="F26" s="37">
        <f t="shared" si="1"/>
        <v>23</v>
      </c>
      <c r="G26" s="38">
        <f t="shared" si="8"/>
        <v>7.21003134796238</v>
      </c>
      <c r="H26" s="39">
        <f>C26-'[1]2024年7月'!C26</f>
        <v>40</v>
      </c>
      <c r="I26" s="39">
        <f>E26-'[1]2024年7月'!E26</f>
        <v>115</v>
      </c>
      <c r="J26" s="37">
        <f t="shared" si="3"/>
        <v>-75</v>
      </c>
      <c r="K26" s="38">
        <f t="shared" si="10"/>
        <v>-65.2173913043478</v>
      </c>
      <c r="L26" s="67"/>
    </row>
    <row r="27" s="5" customFormat="1" ht="24" customHeight="1" spans="1:12">
      <c r="A27" s="33" t="s">
        <v>42</v>
      </c>
      <c r="B27" s="39">
        <v>1000</v>
      </c>
      <c r="C27" s="39">
        <v>10632</v>
      </c>
      <c r="D27" s="36">
        <f t="shared" si="6"/>
        <v>1063.2</v>
      </c>
      <c r="E27" s="39">
        <v>6533</v>
      </c>
      <c r="F27" s="37">
        <f t="shared" si="1"/>
        <v>4099</v>
      </c>
      <c r="G27" s="38">
        <f t="shared" si="8"/>
        <v>62.7429970916883</v>
      </c>
      <c r="H27" s="39">
        <f>C27-'[1]2024年7月'!C27</f>
        <v>5</v>
      </c>
      <c r="I27" s="39">
        <f>E27-'[1]2024年7月'!E27</f>
        <v>0</v>
      </c>
      <c r="J27" s="37">
        <f t="shared" si="3"/>
        <v>5</v>
      </c>
      <c r="K27" s="38"/>
      <c r="L27" s="67"/>
    </row>
    <row r="28" s="5" customFormat="1" ht="24" customHeight="1" spans="1:12">
      <c r="A28" s="33" t="s">
        <v>43</v>
      </c>
      <c r="B28" s="35">
        <v>5900</v>
      </c>
      <c r="C28" s="35">
        <v>4168</v>
      </c>
      <c r="D28" s="36">
        <f t="shared" si="6"/>
        <v>70.6440677966102</v>
      </c>
      <c r="E28" s="35">
        <v>2335</v>
      </c>
      <c r="F28" s="37">
        <f t="shared" si="1"/>
        <v>1833</v>
      </c>
      <c r="G28" s="38">
        <f t="shared" si="8"/>
        <v>78.5010706638116</v>
      </c>
      <c r="H28" s="39">
        <f>C28-'[1]2024年7月'!C28</f>
        <v>283</v>
      </c>
      <c r="I28" s="39">
        <f>E28-'[1]2024年7月'!E28</f>
        <v>0</v>
      </c>
      <c r="J28" s="37">
        <f t="shared" si="3"/>
        <v>283</v>
      </c>
      <c r="K28" s="38"/>
      <c r="L28" s="67"/>
    </row>
    <row r="29" s="5" customFormat="1" ht="24" customHeight="1" spans="1:12">
      <c r="A29" s="33" t="s">
        <v>44</v>
      </c>
      <c r="B29" s="43"/>
      <c r="C29" s="43"/>
      <c r="D29" s="36"/>
      <c r="E29" s="43">
        <v>5</v>
      </c>
      <c r="F29" s="44">
        <f t="shared" si="1"/>
        <v>-5</v>
      </c>
      <c r="G29" s="38">
        <f t="shared" si="8"/>
        <v>-100</v>
      </c>
      <c r="H29" s="39">
        <f>C29-'[1]2024年7月'!C29</f>
        <v>0</v>
      </c>
      <c r="I29" s="39">
        <f>E29-'[1]2024年7月'!E29</f>
        <v>0</v>
      </c>
      <c r="J29" s="37">
        <f t="shared" si="3"/>
        <v>0</v>
      </c>
      <c r="K29" s="38"/>
      <c r="L29" s="67"/>
    </row>
    <row r="30" s="6" customFormat="1" ht="24" customHeight="1" spans="1:12">
      <c r="A30" s="45" t="s">
        <v>45</v>
      </c>
      <c r="B30" s="42">
        <f>B6+B21</f>
        <v>145800</v>
      </c>
      <c r="C30" s="42">
        <f t="shared" ref="C30:I30" si="11">C6+C21</f>
        <v>93101</v>
      </c>
      <c r="D30" s="30">
        <f t="shared" ref="D30:D34" si="12">C30/B30*100</f>
        <v>63.8552812071331</v>
      </c>
      <c r="E30" s="46">
        <f t="shared" si="11"/>
        <v>90214</v>
      </c>
      <c r="F30" s="31">
        <f t="shared" si="1"/>
        <v>2887</v>
      </c>
      <c r="G30" s="32">
        <f t="shared" si="8"/>
        <v>3.20016848826125</v>
      </c>
      <c r="H30" s="42">
        <f t="shared" si="11"/>
        <v>5386</v>
      </c>
      <c r="I30" s="47">
        <f t="shared" si="11"/>
        <v>9603</v>
      </c>
      <c r="J30" s="31">
        <f t="shared" si="3"/>
        <v>-4217</v>
      </c>
      <c r="K30" s="38">
        <f t="shared" si="10"/>
        <v>-43.9133604082058</v>
      </c>
      <c r="L30" s="67"/>
    </row>
    <row r="31" ht="24" customHeight="1" spans="1:12">
      <c r="A31" s="45" t="s">
        <v>46</v>
      </c>
      <c r="B31" s="42">
        <v>158877</v>
      </c>
      <c r="C31" s="42">
        <v>43457</v>
      </c>
      <c r="D31" s="30">
        <f t="shared" si="12"/>
        <v>27.3526061040931</v>
      </c>
      <c r="E31" s="42">
        <v>30426</v>
      </c>
      <c r="F31" s="31">
        <f t="shared" si="1"/>
        <v>13031</v>
      </c>
      <c r="G31" s="32">
        <f t="shared" si="8"/>
        <v>42.828501939131</v>
      </c>
      <c r="H31" s="47">
        <f>C31-'[1]2024年7月'!C31</f>
        <v>3300</v>
      </c>
      <c r="I31" s="47">
        <f>E31-'[1]2024年7月'!E31</f>
        <v>5351</v>
      </c>
      <c r="J31" s="37">
        <f t="shared" si="3"/>
        <v>-2051</v>
      </c>
      <c r="K31" s="38">
        <f t="shared" si="10"/>
        <v>-38.3292842459353</v>
      </c>
      <c r="L31" s="67"/>
    </row>
    <row r="32" ht="24" customHeight="1" spans="1:12">
      <c r="A32" s="40" t="s">
        <v>47</v>
      </c>
      <c r="B32" s="43">
        <v>152307</v>
      </c>
      <c r="C32" s="43">
        <v>35702</v>
      </c>
      <c r="D32" s="48">
        <f t="shared" si="12"/>
        <v>23.4408136198599</v>
      </c>
      <c r="E32" s="43">
        <v>26362</v>
      </c>
      <c r="F32" s="44">
        <f t="shared" si="1"/>
        <v>9340</v>
      </c>
      <c r="G32" s="49">
        <f t="shared" si="8"/>
        <v>35.4297852970184</v>
      </c>
      <c r="H32" s="47">
        <f>C32-'[1]2024年7月'!C32</f>
        <v>368</v>
      </c>
      <c r="I32" s="47">
        <f>E32-'[1]2024年7月'!E32</f>
        <v>4378</v>
      </c>
      <c r="J32" s="37">
        <f t="shared" si="3"/>
        <v>-4010</v>
      </c>
      <c r="K32" s="38">
        <f t="shared" si="10"/>
        <v>-91.5943353129283</v>
      </c>
      <c r="L32" s="67"/>
    </row>
    <row r="33" s="4" customFormat="1" ht="24" customHeight="1" spans="1:12">
      <c r="A33" s="45" t="s">
        <v>48</v>
      </c>
      <c r="B33" s="42">
        <v>60600</v>
      </c>
      <c r="C33" s="42">
        <v>500</v>
      </c>
      <c r="D33" s="36">
        <f t="shared" si="12"/>
        <v>0.825082508250825</v>
      </c>
      <c r="E33" s="42">
        <v>300</v>
      </c>
      <c r="F33" s="31">
        <f t="shared" si="1"/>
        <v>200</v>
      </c>
      <c r="G33" s="38">
        <f t="shared" si="8"/>
        <v>66.6666666666667</v>
      </c>
      <c r="H33" s="47">
        <f>C33-'[1]2024年7月'!C33</f>
        <v>0</v>
      </c>
      <c r="I33" s="47">
        <f>E33-'[1]2024年7月'!E33</f>
        <v>0</v>
      </c>
      <c r="J33" s="37">
        <f t="shared" si="3"/>
        <v>0</v>
      </c>
      <c r="K33" s="38"/>
      <c r="L33" s="67"/>
    </row>
    <row r="34" ht="24" customHeight="1" spans="1:12">
      <c r="A34" s="50" t="s">
        <v>49</v>
      </c>
      <c r="B34" s="51">
        <f>B30+B31+B33</f>
        <v>365277</v>
      </c>
      <c r="C34" s="51">
        <f t="shared" ref="C34:I34" si="13">C30+C31+C33</f>
        <v>137058</v>
      </c>
      <c r="D34" s="30">
        <f t="shared" si="12"/>
        <v>37.5216616430818</v>
      </c>
      <c r="E34" s="51">
        <f t="shared" si="13"/>
        <v>120940</v>
      </c>
      <c r="F34" s="52">
        <f t="shared" si="1"/>
        <v>16118</v>
      </c>
      <c r="G34" s="53">
        <f t="shared" si="8"/>
        <v>13.3272697205226</v>
      </c>
      <c r="H34" s="51">
        <f t="shared" si="13"/>
        <v>8686</v>
      </c>
      <c r="I34" s="51">
        <f t="shared" si="13"/>
        <v>14954</v>
      </c>
      <c r="J34" s="68">
        <f t="shared" si="3"/>
        <v>-6268</v>
      </c>
      <c r="K34" s="53">
        <f>J34/I34*100</f>
        <v>-41.9152066336766</v>
      </c>
      <c r="L34" s="69"/>
    </row>
    <row r="35" spans="1:12">
      <c r="A35" s="54"/>
      <c r="B35" s="55"/>
      <c r="C35" s="55"/>
      <c r="D35" s="55"/>
      <c r="E35" s="55"/>
      <c r="L35" s="70" t="s">
        <v>50</v>
      </c>
    </row>
    <row r="37" s="7" customFormat="1"/>
    <row r="38" s="7" customFormat="1"/>
    <row r="39" s="7" customFormat="1"/>
    <row r="40" s="7" customFormat="1"/>
    <row r="41" spans="2:2">
      <c r="B41" s="7"/>
    </row>
    <row r="43" spans="3:3">
      <c r="C43" s="56"/>
    </row>
  </sheetData>
  <mergeCells count="4">
    <mergeCell ref="A1:L1"/>
    <mergeCell ref="A35:E35"/>
    <mergeCell ref="A3:A5"/>
    <mergeCell ref="L3:L5"/>
  </mergeCells>
  <printOptions horizontalCentered="1" verticalCentered="1"/>
  <pageMargins left="0.118110236220472" right="0.15748031496063" top="0.196850393700787" bottom="0.393700787401575" header="0.31496062992126" footer="0.31496062992126"/>
  <pageSetup paperSize="9" scale="6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2024年8月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2023-05-12T11:15:00Z</dcterms:created>
  <dcterms:modified xsi:type="dcterms:W3CDTF">2024-09-09T07:51:20Z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