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024年9月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<sst xmlns="http://schemas.openxmlformats.org/spreadsheetml/2006/main" count="64" uniqueCount="51">
  <si>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陆 丰 市 2024 年 9 月 财 政 预 算 收 入 完 成 情 况 表</t>
  </si>
  <si>
    <t xml:space="preserve">                        单位：万元</t>
  </si>
  <si>
    <t>收 入 项 目</t>
  </si>
  <si>
    <t>年 度</t>
  </si>
  <si>
    <t>累 计</t>
  </si>
  <si>
    <t>占  年</t>
  </si>
  <si>
    <t>上 年</t>
  </si>
  <si>
    <t>比上年</t>
  </si>
  <si>
    <t>本 月</t>
  </si>
  <si>
    <t>备    注</t>
  </si>
  <si>
    <t>预 算</t>
  </si>
  <si>
    <t>完 成</t>
  </si>
  <si>
    <t>预  算</t>
  </si>
  <si>
    <t>同 期</t>
  </si>
  <si>
    <t>同期增</t>
  </si>
  <si>
    <t>同 月</t>
  </si>
  <si>
    <t>同月增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</si>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</sst>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_);\(#,##0\)"/>
    <numFmt numFmtId="179" formatCode="0.0_ "/>
    <numFmt numFmtId="180" formatCode="#,##0.0_ "/>
    <numFmt numFmtId="181" formatCode="#,##0_);[Red]\(#,##0\)"/>
    <numFmt numFmtId="182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center"/>
    </xf>
    <xf numFmtId="176" fontId="4" fillId="2" borderId="8" xfId="0" applyNumberFormat="1" applyFont="1" applyFill="1" applyBorder="1" applyAlignment="1">
      <alignment horizontal="center"/>
    </xf>
    <xf numFmtId="177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>
      <alignment vertical="center"/>
    </xf>
    <xf numFmtId="178" fontId="2" fillId="0" borderId="8" xfId="0" applyNumberFormat="1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80" fontId="2" fillId="0" borderId="8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178" fontId="0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>
      <alignment vertical="center"/>
    </xf>
    <xf numFmtId="179" fontId="0" fillId="0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80" fontId="0" fillId="0" borderId="8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 applyAlignment="1">
      <alignment vertical="center"/>
    </xf>
    <xf numFmtId="181" fontId="0" fillId="2" borderId="11" xfId="0" applyNumberFormat="1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left" vertical="center"/>
    </xf>
    <xf numFmtId="181" fontId="2" fillId="0" borderId="11" xfId="0" applyNumberFormat="1" applyFont="1" applyFill="1" applyBorder="1" applyAlignment="1">
      <alignment horizontal="right" vertical="center"/>
    </xf>
    <xf numFmtId="179" fontId="0" fillId="2" borderId="8" xfId="0" applyNumberFormat="1" applyFont="1" applyFill="1" applyBorder="1">
      <alignment vertical="center"/>
    </xf>
    <xf numFmtId="180" fontId="0" fillId="2" borderId="8" xfId="0" applyNumberFormat="1" applyFont="1" applyFill="1" applyBorder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82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82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82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78" fontId="2" fillId="0" borderId="17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0" fontId="0" fillId="0" borderId="19" xfId="0" applyFont="1" applyFill="1" applyBorder="1">
      <alignment vertical="center"/>
    </xf>
    <xf numFmtId="18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5253;&#25919;&#24220;&#25253;&#34920;&#25910;&#208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1月"/>
      <sheetName val="2024年2月"/>
      <sheetName val="2024年3月 "/>
      <sheetName val="2024年4月"/>
      <sheetName val="2024年5月"/>
      <sheetName val="2024年6月"/>
      <sheetName val="2024年7月"/>
      <sheetName val="2024年8月"/>
      <sheetName val="2024年9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9723</v>
          </cell>
        </row>
        <row r="7">
          <cell r="E7">
            <v>9958</v>
          </cell>
        </row>
        <row r="8">
          <cell r="C8">
            <v>4538</v>
          </cell>
        </row>
        <row r="8">
          <cell r="E8">
            <v>2578</v>
          </cell>
        </row>
        <row r="9">
          <cell r="C9">
            <v>737</v>
          </cell>
        </row>
        <row r="9">
          <cell r="E9">
            <v>812</v>
          </cell>
        </row>
        <row r="10">
          <cell r="C10">
            <v>56</v>
          </cell>
        </row>
        <row r="10">
          <cell r="E10">
            <v>12</v>
          </cell>
        </row>
        <row r="11">
          <cell r="C11">
            <v>3234</v>
          </cell>
        </row>
        <row r="11">
          <cell r="E11">
            <v>3313</v>
          </cell>
        </row>
        <row r="12">
          <cell r="C12">
            <v>710</v>
          </cell>
        </row>
        <row r="12">
          <cell r="E12">
            <v>531</v>
          </cell>
        </row>
        <row r="13">
          <cell r="C13">
            <v>854</v>
          </cell>
        </row>
        <row r="13">
          <cell r="E13">
            <v>1083</v>
          </cell>
        </row>
        <row r="14">
          <cell r="C14">
            <v>331</v>
          </cell>
        </row>
        <row r="14">
          <cell r="E14">
            <v>532</v>
          </cell>
        </row>
        <row r="15">
          <cell r="C15">
            <v>3183</v>
          </cell>
        </row>
        <row r="15">
          <cell r="E15">
            <v>2213</v>
          </cell>
        </row>
        <row r="16">
          <cell r="C16">
            <v>1247</v>
          </cell>
        </row>
        <row r="16">
          <cell r="E16">
            <v>1159</v>
          </cell>
        </row>
        <row r="17">
          <cell r="C17">
            <v>223</v>
          </cell>
        </row>
        <row r="17">
          <cell r="E17">
            <v>172</v>
          </cell>
        </row>
        <row r="18">
          <cell r="C18">
            <v>2504</v>
          </cell>
        </row>
        <row r="18">
          <cell r="E18">
            <v>10681</v>
          </cell>
        </row>
        <row r="19">
          <cell r="C19">
            <v>3324</v>
          </cell>
        </row>
        <row r="19">
          <cell r="E19">
            <v>4752</v>
          </cell>
        </row>
        <row r="20">
          <cell r="C20">
            <v>0</v>
          </cell>
        </row>
        <row r="20">
          <cell r="E20">
            <v>0</v>
          </cell>
        </row>
        <row r="22">
          <cell r="C22">
            <v>11065</v>
          </cell>
        </row>
        <row r="22">
          <cell r="E22">
            <v>2395</v>
          </cell>
        </row>
        <row r="23">
          <cell r="C23">
            <v>19683</v>
          </cell>
        </row>
        <row r="23">
          <cell r="E23">
            <v>14865</v>
          </cell>
        </row>
        <row r="24">
          <cell r="C24">
            <v>13470</v>
          </cell>
        </row>
        <row r="24">
          <cell r="E24">
            <v>6542</v>
          </cell>
        </row>
        <row r="25">
          <cell r="C25">
            <v>3077</v>
          </cell>
        </row>
        <row r="25">
          <cell r="E25">
            <v>19424</v>
          </cell>
        </row>
        <row r="26">
          <cell r="C26">
            <v>342</v>
          </cell>
        </row>
        <row r="26">
          <cell r="E26">
            <v>319</v>
          </cell>
        </row>
        <row r="27">
          <cell r="C27">
            <v>10632</v>
          </cell>
        </row>
        <row r="27">
          <cell r="E27">
            <v>6533</v>
          </cell>
        </row>
        <row r="28">
          <cell r="C28">
            <v>4168</v>
          </cell>
        </row>
        <row r="28">
          <cell r="E28">
            <v>2335</v>
          </cell>
        </row>
        <row r="29">
          <cell r="E29">
            <v>5</v>
          </cell>
        </row>
        <row r="31">
          <cell r="C31">
            <v>43457</v>
          </cell>
        </row>
        <row r="31">
          <cell r="E31">
            <v>30426</v>
          </cell>
        </row>
        <row r="32">
          <cell r="C32">
            <v>35702</v>
          </cell>
        </row>
        <row r="32">
          <cell r="E32">
            <v>26362</v>
          </cell>
        </row>
        <row r="33">
          <cell r="C33">
            <v>500</v>
          </cell>
        </row>
        <row r="33">
          <cell r="E33">
            <v>300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9" workbookViewId="0">
      <selection activeCell="N12" sqref="N12"/>
    </sheetView>
  </sheetViews>
  <sheetFormatPr defaultColWidth="9" defaultRowHeight="14.25"/>
  <cols>
    <col min="1" max="1" width="36.6" customWidth="1"/>
    <col min="2" max="11" width="12.1" customWidth="1"/>
    <col min="12" max="12" width="24.1" customWidth="1"/>
  </cols>
  <sheetData>
    <row r="1" s="1" customFormat="1" ht="32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0.25" customHeight="1" spans="1:12">
      <c r="A2" s="9">
        <v>45565</v>
      </c>
      <c r="B2" s="9"/>
      <c r="C2" s="10"/>
      <c r="D2" s="11"/>
      <c r="E2" s="10"/>
      <c r="F2" s="10"/>
      <c r="G2" s="10"/>
      <c r="H2" s="12"/>
      <c r="I2" s="58"/>
      <c r="J2" s="59"/>
      <c r="K2" s="60"/>
      <c r="L2" s="61" t="s">
        <v>1</v>
      </c>
    </row>
    <row r="3" s="2" customFormat="1" ht="18.75" customHeight="1" spans="1:12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7</v>
      </c>
      <c r="H3" s="16" t="s">
        <v>8</v>
      </c>
      <c r="I3" s="62" t="s">
        <v>6</v>
      </c>
      <c r="J3" s="14" t="s">
        <v>7</v>
      </c>
      <c r="K3" s="14" t="s">
        <v>7</v>
      </c>
      <c r="L3" s="63" t="s">
        <v>9</v>
      </c>
    </row>
    <row r="4" s="3" customFormat="1" ht="18.75" customHeight="1" spans="1:12">
      <c r="A4" s="17"/>
      <c r="B4" s="18" t="s">
        <v>10</v>
      </c>
      <c r="C4" s="18" t="s">
        <v>11</v>
      </c>
      <c r="D4" s="19" t="s">
        <v>12</v>
      </c>
      <c r="E4" s="18" t="s">
        <v>13</v>
      </c>
      <c r="F4" s="18" t="s">
        <v>14</v>
      </c>
      <c r="G4" s="18" t="s">
        <v>14</v>
      </c>
      <c r="H4" s="20" t="s">
        <v>11</v>
      </c>
      <c r="I4" s="64" t="s">
        <v>15</v>
      </c>
      <c r="J4" s="18" t="s">
        <v>16</v>
      </c>
      <c r="K4" s="18" t="s">
        <v>16</v>
      </c>
      <c r="L4" s="65"/>
    </row>
    <row r="5" s="4" customFormat="1" ht="18.75" customHeight="1" spans="1:12">
      <c r="A5" s="21"/>
      <c r="B5" s="22" t="s">
        <v>17</v>
      </c>
      <c r="C5" s="22" t="s">
        <v>17</v>
      </c>
      <c r="D5" s="23" t="s">
        <v>18</v>
      </c>
      <c r="E5" s="22" t="s">
        <v>11</v>
      </c>
      <c r="F5" s="22" t="s">
        <v>19</v>
      </c>
      <c r="G5" s="22" t="s">
        <v>20</v>
      </c>
      <c r="H5" s="24" t="s">
        <v>17</v>
      </c>
      <c r="I5" s="66" t="s">
        <v>11</v>
      </c>
      <c r="J5" s="22" t="s">
        <v>19</v>
      </c>
      <c r="K5" s="22" t="s">
        <v>20</v>
      </c>
      <c r="L5" s="67"/>
    </row>
    <row r="6" s="5" customFormat="1" ht="24" customHeight="1" spans="1:12">
      <c r="A6" s="25" t="s">
        <v>21</v>
      </c>
      <c r="B6" s="26">
        <f>SUM(B7:B20)</f>
        <v>70000</v>
      </c>
      <c r="C6" s="26">
        <f>SUM(C7:C20)</f>
        <v>34770</v>
      </c>
      <c r="D6" s="27">
        <f t="shared" ref="D6:D19" si="0">C6/B6*100</f>
        <v>49.6714285714286</v>
      </c>
      <c r="E6" s="26">
        <f>SUM(E7:E20)</f>
        <v>42141</v>
      </c>
      <c r="F6" s="28">
        <f t="shared" ref="F6:F34" si="1">C6-E6</f>
        <v>-7371</v>
      </c>
      <c r="G6" s="29">
        <f t="shared" ref="G6:G19" si="2">F6/E6*100</f>
        <v>-17.4912792767139</v>
      </c>
      <c r="H6" s="26">
        <f>H7+H8+H9+H10+H11+H12+H13+H14+H15+H16+H17+H18+H19+H20</f>
        <v>4106</v>
      </c>
      <c r="I6" s="26">
        <f>SUM(I7:I20)</f>
        <v>4345</v>
      </c>
      <c r="J6" s="28">
        <f t="shared" ref="J6:J34" si="3">H6-I6</f>
        <v>-239</v>
      </c>
      <c r="K6" s="29">
        <f t="shared" ref="K6:K9" si="4">J6/I6*100</f>
        <v>-5.5005753739931</v>
      </c>
      <c r="L6" s="68"/>
    </row>
    <row r="7" s="1" customFormat="1" ht="24" customHeight="1" spans="1:12">
      <c r="A7" s="30" t="s">
        <v>22</v>
      </c>
      <c r="B7" s="31">
        <v>18300</v>
      </c>
      <c r="C7" s="32">
        <v>10710</v>
      </c>
      <c r="D7" s="33">
        <f t="shared" si="0"/>
        <v>58.5245901639344</v>
      </c>
      <c r="E7" s="32">
        <v>11250</v>
      </c>
      <c r="F7" s="34">
        <f t="shared" si="1"/>
        <v>-540</v>
      </c>
      <c r="G7" s="35">
        <f t="shared" si="2"/>
        <v>-4.8</v>
      </c>
      <c r="H7" s="36">
        <f>C7-'[1]2024年8月'!C7</f>
        <v>987</v>
      </c>
      <c r="I7" s="36">
        <f>E7-'[1]2024年8月'!E7</f>
        <v>1292</v>
      </c>
      <c r="J7" s="34">
        <f t="shared" si="3"/>
        <v>-305</v>
      </c>
      <c r="K7" s="35">
        <f t="shared" si="4"/>
        <v>-23.6068111455108</v>
      </c>
      <c r="L7" s="68"/>
    </row>
    <row r="8" s="1" customFormat="1" ht="24" customHeight="1" spans="1:12">
      <c r="A8" s="30" t="s">
        <v>23</v>
      </c>
      <c r="B8" s="31">
        <v>5500</v>
      </c>
      <c r="C8" s="32">
        <v>4783</v>
      </c>
      <c r="D8" s="33">
        <f t="shared" si="0"/>
        <v>86.9636363636364</v>
      </c>
      <c r="E8" s="32">
        <v>2603</v>
      </c>
      <c r="F8" s="34">
        <f t="shared" si="1"/>
        <v>2180</v>
      </c>
      <c r="G8" s="35">
        <f t="shared" si="2"/>
        <v>83.7495197848636</v>
      </c>
      <c r="H8" s="36">
        <f>C8-'[1]2024年8月'!C8</f>
        <v>245</v>
      </c>
      <c r="I8" s="36">
        <f>E8-'[1]2024年8月'!E8</f>
        <v>25</v>
      </c>
      <c r="J8" s="34">
        <f t="shared" si="3"/>
        <v>220</v>
      </c>
      <c r="K8" s="35">
        <f t="shared" si="4"/>
        <v>880</v>
      </c>
      <c r="L8" s="68"/>
    </row>
    <row r="9" s="1" customFormat="1" ht="24" customHeight="1" spans="1:12">
      <c r="A9" s="30" t="s">
        <v>24</v>
      </c>
      <c r="B9" s="31">
        <v>1400</v>
      </c>
      <c r="C9" s="32">
        <v>820</v>
      </c>
      <c r="D9" s="33">
        <f t="shared" si="0"/>
        <v>58.5714285714286</v>
      </c>
      <c r="E9" s="32">
        <v>903</v>
      </c>
      <c r="F9" s="34">
        <f t="shared" si="1"/>
        <v>-83</v>
      </c>
      <c r="G9" s="35">
        <f t="shared" si="2"/>
        <v>-9.19158361018826</v>
      </c>
      <c r="H9" s="36">
        <f>C9-'[1]2024年8月'!C9</f>
        <v>83</v>
      </c>
      <c r="I9" s="36">
        <f>E9-'[1]2024年8月'!E9</f>
        <v>91</v>
      </c>
      <c r="J9" s="34">
        <f t="shared" si="3"/>
        <v>-8</v>
      </c>
      <c r="K9" s="35">
        <f t="shared" si="4"/>
        <v>-8.79120879120879</v>
      </c>
      <c r="L9" s="68"/>
    </row>
    <row r="10" s="1" customFormat="1" ht="24" customHeight="1" spans="1:12">
      <c r="A10" s="30" t="s">
        <v>25</v>
      </c>
      <c r="B10" s="31">
        <v>1500</v>
      </c>
      <c r="C10" s="32">
        <v>63</v>
      </c>
      <c r="D10" s="33">
        <f t="shared" si="0"/>
        <v>4.2</v>
      </c>
      <c r="E10" s="32">
        <v>13</v>
      </c>
      <c r="F10" s="34">
        <f t="shared" si="1"/>
        <v>50</v>
      </c>
      <c r="G10" s="35">
        <f t="shared" si="2"/>
        <v>384.615384615385</v>
      </c>
      <c r="H10" s="36">
        <f>C10-'[1]2024年8月'!C10</f>
        <v>7</v>
      </c>
      <c r="I10" s="36">
        <f>E10-'[1]2024年8月'!E10</f>
        <v>1</v>
      </c>
      <c r="J10" s="34">
        <f t="shared" si="3"/>
        <v>6</v>
      </c>
      <c r="K10" s="35"/>
      <c r="L10" s="68"/>
    </row>
    <row r="11" s="1" customFormat="1" ht="24" customHeight="1" spans="1:12">
      <c r="A11" s="30" t="s">
        <v>26</v>
      </c>
      <c r="B11" s="31">
        <v>5900</v>
      </c>
      <c r="C11" s="32">
        <v>3610</v>
      </c>
      <c r="D11" s="33">
        <f t="shared" si="0"/>
        <v>61.1864406779661</v>
      </c>
      <c r="E11" s="32">
        <v>3798</v>
      </c>
      <c r="F11" s="34">
        <f t="shared" si="1"/>
        <v>-188</v>
      </c>
      <c r="G11" s="35">
        <f t="shared" si="2"/>
        <v>-4.94997367035282</v>
      </c>
      <c r="H11" s="36">
        <f>C11-'[1]2024年8月'!C11</f>
        <v>376</v>
      </c>
      <c r="I11" s="36">
        <f>E11-'[1]2024年8月'!E11</f>
        <v>485</v>
      </c>
      <c r="J11" s="34">
        <f t="shared" si="3"/>
        <v>-109</v>
      </c>
      <c r="K11" s="35">
        <f t="shared" ref="K11:K19" si="5">J11/I11*100</f>
        <v>-22.4742268041237</v>
      </c>
      <c r="L11" s="68"/>
    </row>
    <row r="12" s="1" customFormat="1" ht="24" customHeight="1" spans="1:12">
      <c r="A12" s="30" t="s">
        <v>27</v>
      </c>
      <c r="B12" s="31">
        <v>4150</v>
      </c>
      <c r="C12" s="32">
        <v>755</v>
      </c>
      <c r="D12" s="33">
        <f t="shared" si="0"/>
        <v>18.1927710843374</v>
      </c>
      <c r="E12" s="32">
        <v>545</v>
      </c>
      <c r="F12" s="34">
        <f t="shared" si="1"/>
        <v>210</v>
      </c>
      <c r="G12" s="35">
        <f t="shared" si="2"/>
        <v>38.5321100917431</v>
      </c>
      <c r="H12" s="36">
        <f>C12-'[1]2024年8月'!C12</f>
        <v>45</v>
      </c>
      <c r="I12" s="36">
        <f>E12-'[1]2024年8月'!E12</f>
        <v>14</v>
      </c>
      <c r="J12" s="34">
        <f t="shared" si="3"/>
        <v>31</v>
      </c>
      <c r="K12" s="35">
        <f t="shared" si="5"/>
        <v>221.428571428571</v>
      </c>
      <c r="L12" s="68"/>
    </row>
    <row r="13" s="1" customFormat="1" ht="24" customHeight="1" spans="1:12">
      <c r="A13" s="37" t="s">
        <v>28</v>
      </c>
      <c r="B13" s="31">
        <v>1850</v>
      </c>
      <c r="C13" s="32">
        <v>1193</v>
      </c>
      <c r="D13" s="33">
        <f t="shared" si="0"/>
        <v>64.4864864864865</v>
      </c>
      <c r="E13" s="32">
        <v>1160</v>
      </c>
      <c r="F13" s="34">
        <f t="shared" si="1"/>
        <v>33</v>
      </c>
      <c r="G13" s="35">
        <f t="shared" si="2"/>
        <v>2.8448275862069</v>
      </c>
      <c r="H13" s="36">
        <f>C13-'[1]2024年8月'!C13</f>
        <v>339</v>
      </c>
      <c r="I13" s="36">
        <f>E13-'[1]2024年8月'!E13</f>
        <v>77</v>
      </c>
      <c r="J13" s="34">
        <f t="shared" si="3"/>
        <v>262</v>
      </c>
      <c r="K13" s="35">
        <f t="shared" si="5"/>
        <v>340.25974025974</v>
      </c>
      <c r="L13" s="68"/>
    </row>
    <row r="14" s="1" customFormat="1" ht="24" customHeight="1" spans="1:12">
      <c r="A14" s="37" t="s">
        <v>29</v>
      </c>
      <c r="B14" s="31">
        <v>2550</v>
      </c>
      <c r="C14" s="32">
        <v>338</v>
      </c>
      <c r="D14" s="33">
        <f t="shared" si="0"/>
        <v>13.2549019607843</v>
      </c>
      <c r="E14" s="32">
        <v>535</v>
      </c>
      <c r="F14" s="34">
        <f t="shared" si="1"/>
        <v>-197</v>
      </c>
      <c r="G14" s="35">
        <f t="shared" si="2"/>
        <v>-36.8224299065421</v>
      </c>
      <c r="H14" s="36">
        <f>C14-'[1]2024年8月'!C14</f>
        <v>7</v>
      </c>
      <c r="I14" s="36">
        <f>E14-'[1]2024年8月'!E14</f>
        <v>3</v>
      </c>
      <c r="J14" s="34">
        <f t="shared" si="3"/>
        <v>4</v>
      </c>
      <c r="K14" s="35">
        <f t="shared" si="5"/>
        <v>133.333333333333</v>
      </c>
      <c r="L14" s="68"/>
    </row>
    <row r="15" s="1" customFormat="1" ht="24" customHeight="1" spans="1:12">
      <c r="A15" s="38" t="s">
        <v>30</v>
      </c>
      <c r="B15" s="31">
        <v>5000</v>
      </c>
      <c r="C15" s="32">
        <v>3633</v>
      </c>
      <c r="D15" s="33">
        <f t="shared" si="0"/>
        <v>72.66</v>
      </c>
      <c r="E15" s="32">
        <v>2634</v>
      </c>
      <c r="F15" s="34">
        <f t="shared" si="1"/>
        <v>999</v>
      </c>
      <c r="G15" s="35">
        <f t="shared" si="2"/>
        <v>37.9271070615034</v>
      </c>
      <c r="H15" s="36">
        <f>C15-'[1]2024年8月'!C15</f>
        <v>450</v>
      </c>
      <c r="I15" s="36">
        <f>E15-'[1]2024年8月'!E15</f>
        <v>421</v>
      </c>
      <c r="J15" s="34">
        <f t="shared" si="3"/>
        <v>29</v>
      </c>
      <c r="K15" s="35">
        <f t="shared" si="5"/>
        <v>6.88836104513064</v>
      </c>
      <c r="L15" s="68"/>
    </row>
    <row r="16" s="1" customFormat="1" ht="24" customHeight="1" spans="1:12">
      <c r="A16" s="39" t="s">
        <v>31</v>
      </c>
      <c r="B16" s="31">
        <v>2000</v>
      </c>
      <c r="C16" s="32">
        <v>1391</v>
      </c>
      <c r="D16" s="33">
        <f t="shared" si="0"/>
        <v>69.55</v>
      </c>
      <c r="E16" s="32">
        <v>1295</v>
      </c>
      <c r="F16" s="34">
        <f t="shared" si="1"/>
        <v>96</v>
      </c>
      <c r="G16" s="35">
        <f t="shared" si="2"/>
        <v>7.41312741312741</v>
      </c>
      <c r="H16" s="36">
        <f>C16-'[1]2024年8月'!C16</f>
        <v>144</v>
      </c>
      <c r="I16" s="36">
        <f>E16-'[1]2024年8月'!E16</f>
        <v>136</v>
      </c>
      <c r="J16" s="34">
        <f t="shared" si="3"/>
        <v>8</v>
      </c>
      <c r="K16" s="35">
        <f t="shared" si="5"/>
        <v>5.88235294117647</v>
      </c>
      <c r="L16" s="68"/>
    </row>
    <row r="17" s="1" customFormat="1" ht="24" customHeight="1" spans="1:12">
      <c r="A17" s="39" t="s">
        <v>32</v>
      </c>
      <c r="B17" s="31">
        <v>350</v>
      </c>
      <c r="C17" s="32">
        <v>223</v>
      </c>
      <c r="D17" s="33">
        <f t="shared" si="0"/>
        <v>63.7142857142857</v>
      </c>
      <c r="E17" s="32">
        <v>208</v>
      </c>
      <c r="F17" s="34">
        <f t="shared" si="1"/>
        <v>15</v>
      </c>
      <c r="G17" s="35">
        <f t="shared" si="2"/>
        <v>7.21153846153846</v>
      </c>
      <c r="H17" s="36">
        <f>C17-'[1]2024年8月'!C17</f>
        <v>0</v>
      </c>
      <c r="I17" s="36">
        <f>E17-'[1]2024年8月'!E17</f>
        <v>36</v>
      </c>
      <c r="J17" s="34">
        <f t="shared" si="3"/>
        <v>-36</v>
      </c>
      <c r="K17" s="35">
        <f t="shared" si="5"/>
        <v>-100</v>
      </c>
      <c r="L17" s="68"/>
    </row>
    <row r="18" s="1" customFormat="1" ht="24" customHeight="1" spans="1:12">
      <c r="A18" s="38" t="s">
        <v>33</v>
      </c>
      <c r="B18" s="31">
        <v>12000</v>
      </c>
      <c r="C18" s="32">
        <v>3559</v>
      </c>
      <c r="D18" s="33">
        <f t="shared" si="0"/>
        <v>29.6583333333333</v>
      </c>
      <c r="E18" s="32">
        <v>11933</v>
      </c>
      <c r="F18" s="34">
        <f t="shared" si="1"/>
        <v>-8374</v>
      </c>
      <c r="G18" s="35">
        <f t="shared" si="2"/>
        <v>-70.1751445571105</v>
      </c>
      <c r="H18" s="36">
        <f>C18-'[1]2024年8月'!C18</f>
        <v>1055</v>
      </c>
      <c r="I18" s="36">
        <f>E18-'[1]2024年8月'!E18</f>
        <v>1252</v>
      </c>
      <c r="J18" s="34">
        <f t="shared" si="3"/>
        <v>-197</v>
      </c>
      <c r="K18" s="35">
        <f t="shared" si="5"/>
        <v>-15.7348242811502</v>
      </c>
      <c r="L18" s="68"/>
    </row>
    <row r="19" s="1" customFormat="1" ht="24" customHeight="1" spans="1:12">
      <c r="A19" s="38" t="s">
        <v>34</v>
      </c>
      <c r="B19" s="31">
        <v>9500</v>
      </c>
      <c r="C19" s="32">
        <v>3692</v>
      </c>
      <c r="D19" s="33">
        <f t="shared" si="0"/>
        <v>38.8631578947368</v>
      </c>
      <c r="E19" s="32">
        <v>5264</v>
      </c>
      <c r="F19" s="34">
        <f t="shared" si="1"/>
        <v>-1572</v>
      </c>
      <c r="G19" s="35">
        <f t="shared" si="2"/>
        <v>-29.8632218844985</v>
      </c>
      <c r="H19" s="36">
        <f>C19-'[1]2024年8月'!C19</f>
        <v>368</v>
      </c>
      <c r="I19" s="36">
        <f>E19-'[1]2024年8月'!E19</f>
        <v>512</v>
      </c>
      <c r="J19" s="34">
        <f t="shared" si="3"/>
        <v>-144</v>
      </c>
      <c r="K19" s="35">
        <f t="shared" si="5"/>
        <v>-28.125</v>
      </c>
      <c r="L19" s="68"/>
    </row>
    <row r="20" s="1" customFormat="1" ht="24" customHeight="1" spans="1:12">
      <c r="A20" s="40" t="s">
        <v>35</v>
      </c>
      <c r="B20" s="31">
        <v>0</v>
      </c>
      <c r="C20" s="32">
        <v>0</v>
      </c>
      <c r="D20" s="33"/>
      <c r="E20" s="32"/>
      <c r="F20" s="34">
        <f t="shared" si="1"/>
        <v>0</v>
      </c>
      <c r="G20" s="35"/>
      <c r="H20" s="36">
        <f>C20-'[1]2024年8月'!C20</f>
        <v>0</v>
      </c>
      <c r="I20" s="36">
        <f>E20-'[1]2024年8月'!E20</f>
        <v>0</v>
      </c>
      <c r="J20" s="34">
        <f t="shared" si="3"/>
        <v>0</v>
      </c>
      <c r="K20" s="35"/>
      <c r="L20" s="68"/>
    </row>
    <row r="21" s="5" customFormat="1" ht="24" customHeight="1" spans="1:12">
      <c r="A21" s="41" t="s">
        <v>36</v>
      </c>
      <c r="B21" s="42">
        <f>SUM(B22:B29)</f>
        <v>75800</v>
      </c>
      <c r="C21" s="42">
        <f>SUM(C22:C29)</f>
        <v>72284</v>
      </c>
      <c r="D21" s="27">
        <f t="shared" ref="D21:D28" si="6">C21/B21*100</f>
        <v>95.3614775725594</v>
      </c>
      <c r="E21" s="42">
        <f t="shared" ref="E21:I21" si="7">E22+E23+E24+E25+E26+E27+E28+E29</f>
        <v>62818</v>
      </c>
      <c r="F21" s="28">
        <f t="shared" si="1"/>
        <v>9466</v>
      </c>
      <c r="G21" s="29">
        <f t="shared" ref="G21:G34" si="8">F21/E21*100</f>
        <v>15.0689292877838</v>
      </c>
      <c r="H21" s="42">
        <f t="shared" si="7"/>
        <v>9847</v>
      </c>
      <c r="I21" s="69">
        <f t="shared" si="7"/>
        <v>10400</v>
      </c>
      <c r="J21" s="28">
        <f t="shared" si="3"/>
        <v>-553</v>
      </c>
      <c r="K21" s="29">
        <f t="shared" ref="K21:K23" si="9">J21/I21*100</f>
        <v>-5.31730769230769</v>
      </c>
      <c r="L21" s="68"/>
    </row>
    <row r="22" s="6" customFormat="1" ht="24" customHeight="1" spans="1:12">
      <c r="A22" s="30" t="s">
        <v>37</v>
      </c>
      <c r="B22" s="32">
        <v>4400</v>
      </c>
      <c r="C22" s="32">
        <v>19085</v>
      </c>
      <c r="D22" s="33">
        <f t="shared" si="6"/>
        <v>433.75</v>
      </c>
      <c r="E22" s="32">
        <v>2731</v>
      </c>
      <c r="F22" s="34">
        <f t="shared" si="1"/>
        <v>16354</v>
      </c>
      <c r="G22" s="35">
        <f t="shared" si="8"/>
        <v>598.828268033687</v>
      </c>
      <c r="H22" s="36">
        <f>C22-'[1]2024年8月'!C22</f>
        <v>8020</v>
      </c>
      <c r="I22" s="36">
        <f>E22-'[1]2024年8月'!E22</f>
        <v>336</v>
      </c>
      <c r="J22" s="34">
        <f t="shared" si="3"/>
        <v>7684</v>
      </c>
      <c r="K22" s="35">
        <f t="shared" si="9"/>
        <v>2286.90476190476</v>
      </c>
      <c r="L22" s="68"/>
    </row>
    <row r="23" s="6" customFormat="1" ht="24" customHeight="1" spans="1:12">
      <c r="A23" s="30" t="s">
        <v>38</v>
      </c>
      <c r="B23" s="32">
        <v>8900</v>
      </c>
      <c r="C23" s="32">
        <v>20459</v>
      </c>
      <c r="D23" s="33">
        <f t="shared" si="6"/>
        <v>229.876404494382</v>
      </c>
      <c r="E23" s="32">
        <v>15411</v>
      </c>
      <c r="F23" s="34">
        <f t="shared" si="1"/>
        <v>5048</v>
      </c>
      <c r="G23" s="35">
        <f t="shared" si="8"/>
        <v>32.7558237622477</v>
      </c>
      <c r="H23" s="36">
        <f>C23-'[1]2024年8月'!C23</f>
        <v>776</v>
      </c>
      <c r="I23" s="36">
        <f>E23-'[1]2024年8月'!E23</f>
        <v>546</v>
      </c>
      <c r="J23" s="34">
        <f t="shared" si="3"/>
        <v>230</v>
      </c>
      <c r="K23" s="35">
        <f t="shared" si="9"/>
        <v>42.1245421245421</v>
      </c>
      <c r="L23" s="68"/>
    </row>
    <row r="24" s="6" customFormat="1" ht="24" customHeight="1" spans="1:12">
      <c r="A24" s="30" t="s">
        <v>39</v>
      </c>
      <c r="B24" s="32">
        <v>5500</v>
      </c>
      <c r="C24" s="32">
        <v>13725</v>
      </c>
      <c r="D24" s="33">
        <f t="shared" si="6"/>
        <v>249.545454545455</v>
      </c>
      <c r="E24" s="43">
        <v>10401</v>
      </c>
      <c r="F24" s="34">
        <f t="shared" si="1"/>
        <v>3324</v>
      </c>
      <c r="G24" s="35">
        <f t="shared" si="8"/>
        <v>31.9584655321604</v>
      </c>
      <c r="H24" s="36">
        <f>C24-'[1]2024年8月'!C24</f>
        <v>255</v>
      </c>
      <c r="I24" s="36">
        <f>E24-'[1]2024年8月'!E24</f>
        <v>3859</v>
      </c>
      <c r="J24" s="34">
        <f t="shared" si="3"/>
        <v>-3604</v>
      </c>
      <c r="K24" s="35"/>
      <c r="L24" s="68"/>
    </row>
    <row r="25" s="6" customFormat="1" ht="24" customHeight="1" spans="1:12">
      <c r="A25" s="30" t="s">
        <v>40</v>
      </c>
      <c r="B25" s="36">
        <v>49800</v>
      </c>
      <c r="C25" s="36">
        <v>3173</v>
      </c>
      <c r="D25" s="33">
        <f t="shared" si="6"/>
        <v>6.3714859437751</v>
      </c>
      <c r="E25" s="36">
        <v>19632</v>
      </c>
      <c r="F25" s="34">
        <f t="shared" si="1"/>
        <v>-16459</v>
      </c>
      <c r="G25" s="35">
        <f t="shared" si="8"/>
        <v>-83.8376120619397</v>
      </c>
      <c r="H25" s="36">
        <f>C25-'[1]2024年8月'!C25</f>
        <v>96</v>
      </c>
      <c r="I25" s="36">
        <f>E25-'[1]2024年8月'!E25</f>
        <v>208</v>
      </c>
      <c r="J25" s="34">
        <f t="shared" si="3"/>
        <v>-112</v>
      </c>
      <c r="K25" s="35">
        <f t="shared" ref="K25:K32" si="10">J25/I25*100</f>
        <v>-53.8461538461538</v>
      </c>
      <c r="L25" s="68"/>
    </row>
    <row r="26" s="6" customFormat="1" ht="24" customHeight="1" spans="1:12">
      <c r="A26" s="30" t="s">
        <v>41</v>
      </c>
      <c r="B26" s="36">
        <v>300</v>
      </c>
      <c r="C26" s="36">
        <v>342</v>
      </c>
      <c r="D26" s="33">
        <f t="shared" si="6"/>
        <v>114</v>
      </c>
      <c r="E26" s="36">
        <v>319</v>
      </c>
      <c r="F26" s="34">
        <f t="shared" si="1"/>
        <v>23</v>
      </c>
      <c r="G26" s="35">
        <f t="shared" si="8"/>
        <v>7.21003134796238</v>
      </c>
      <c r="H26" s="36">
        <f>C26-'[1]2024年8月'!C26</f>
        <v>0</v>
      </c>
      <c r="I26" s="36">
        <f>E26-'[1]2024年8月'!E26</f>
        <v>0</v>
      </c>
      <c r="J26" s="34">
        <f t="shared" si="3"/>
        <v>0</v>
      </c>
      <c r="K26" s="35" t="e">
        <f t="shared" si="10"/>
        <v>#DIV/0!</v>
      </c>
      <c r="L26" s="68"/>
    </row>
    <row r="27" s="6" customFormat="1" ht="24" customHeight="1" spans="1:12">
      <c r="A27" s="30" t="s">
        <v>42</v>
      </c>
      <c r="B27" s="36">
        <v>1000</v>
      </c>
      <c r="C27" s="36">
        <v>10632</v>
      </c>
      <c r="D27" s="33">
        <f t="shared" si="6"/>
        <v>1063.2</v>
      </c>
      <c r="E27" s="36">
        <v>11895</v>
      </c>
      <c r="F27" s="34">
        <f t="shared" si="1"/>
        <v>-1263</v>
      </c>
      <c r="G27" s="35">
        <f t="shared" si="8"/>
        <v>-10.6179066834805</v>
      </c>
      <c r="H27" s="36">
        <f>C27-'[1]2024年8月'!C27</f>
        <v>0</v>
      </c>
      <c r="I27" s="36">
        <f>E27-'[1]2024年8月'!E27</f>
        <v>5362</v>
      </c>
      <c r="J27" s="34">
        <f t="shared" si="3"/>
        <v>-5362</v>
      </c>
      <c r="K27" s="35"/>
      <c r="L27" s="68"/>
    </row>
    <row r="28" s="6" customFormat="1" ht="24" customHeight="1" spans="1:12">
      <c r="A28" s="30" t="s">
        <v>43</v>
      </c>
      <c r="B28" s="32">
        <v>5900</v>
      </c>
      <c r="C28" s="32">
        <v>4868</v>
      </c>
      <c r="D28" s="33">
        <f t="shared" si="6"/>
        <v>82.5084745762712</v>
      </c>
      <c r="E28" s="32">
        <v>2424</v>
      </c>
      <c r="F28" s="34">
        <f t="shared" si="1"/>
        <v>2444</v>
      </c>
      <c r="G28" s="35">
        <f t="shared" si="8"/>
        <v>100.825082508251</v>
      </c>
      <c r="H28" s="36">
        <f>C28-'[1]2024年8月'!C28</f>
        <v>700</v>
      </c>
      <c r="I28" s="36">
        <f>E28-'[1]2024年8月'!E28</f>
        <v>89</v>
      </c>
      <c r="J28" s="34">
        <f t="shared" si="3"/>
        <v>611</v>
      </c>
      <c r="K28" s="35"/>
      <c r="L28" s="68"/>
    </row>
    <row r="29" s="6" customFormat="1" ht="24" customHeight="1" spans="1:12">
      <c r="A29" s="30" t="s">
        <v>44</v>
      </c>
      <c r="B29" s="44"/>
      <c r="C29" s="44"/>
      <c r="D29" s="33"/>
      <c r="E29" s="44">
        <v>5</v>
      </c>
      <c r="F29" s="45">
        <f t="shared" si="1"/>
        <v>-5</v>
      </c>
      <c r="G29" s="35">
        <f t="shared" si="8"/>
        <v>-100</v>
      </c>
      <c r="H29" s="36">
        <f>C29-'[1]2024年8月'!C29</f>
        <v>0</v>
      </c>
      <c r="I29" s="36">
        <f>E29-'[1]2024年8月'!E29</f>
        <v>0</v>
      </c>
      <c r="J29" s="34">
        <f t="shared" si="3"/>
        <v>0</v>
      </c>
      <c r="K29" s="35"/>
      <c r="L29" s="68"/>
    </row>
    <row r="30" s="7" customFormat="1" ht="24" customHeight="1" spans="1:12">
      <c r="A30" s="46" t="s">
        <v>45</v>
      </c>
      <c r="B30" s="42">
        <f>B6+B21</f>
        <v>145800</v>
      </c>
      <c r="C30" s="42">
        <f t="shared" ref="C30:I30" si="11">C6+C21</f>
        <v>107054</v>
      </c>
      <c r="D30" s="27">
        <f t="shared" ref="D30:D34" si="12">C30/B30*100</f>
        <v>73.4252400548697</v>
      </c>
      <c r="E30" s="47">
        <f t="shared" si="11"/>
        <v>104959</v>
      </c>
      <c r="F30" s="28">
        <f t="shared" si="1"/>
        <v>2095</v>
      </c>
      <c r="G30" s="29">
        <f t="shared" si="8"/>
        <v>1.99601749254471</v>
      </c>
      <c r="H30" s="42">
        <f t="shared" si="11"/>
        <v>13953</v>
      </c>
      <c r="I30" s="69">
        <f t="shared" si="11"/>
        <v>14745</v>
      </c>
      <c r="J30" s="28">
        <f t="shared" si="3"/>
        <v>-792</v>
      </c>
      <c r="K30" s="35">
        <f t="shared" si="10"/>
        <v>-5.37131230925738</v>
      </c>
      <c r="L30" s="68"/>
    </row>
    <row r="31" s="1" customFormat="1" ht="24" customHeight="1" spans="1:12">
      <c r="A31" s="46" t="s">
        <v>46</v>
      </c>
      <c r="B31" s="42">
        <v>158877</v>
      </c>
      <c r="C31" s="42">
        <v>39620</v>
      </c>
      <c r="D31" s="27">
        <f t="shared" si="12"/>
        <v>24.937530290728</v>
      </c>
      <c r="E31" s="42">
        <v>31036</v>
      </c>
      <c r="F31" s="28">
        <f t="shared" si="1"/>
        <v>8584</v>
      </c>
      <c r="G31" s="29">
        <f t="shared" si="8"/>
        <v>27.6582033767238</v>
      </c>
      <c r="H31" s="36">
        <f>C31-'[1]2024年8月'!C31</f>
        <v>-3837</v>
      </c>
      <c r="I31" s="36">
        <f>E31-'[1]2024年8月'!E31</f>
        <v>610</v>
      </c>
      <c r="J31" s="34">
        <f t="shared" si="3"/>
        <v>-4447</v>
      </c>
      <c r="K31" s="35">
        <f t="shared" si="10"/>
        <v>-729.016393442623</v>
      </c>
      <c r="L31" s="68"/>
    </row>
    <row r="32" s="1" customFormat="1" ht="24" customHeight="1" spans="1:12">
      <c r="A32" s="39" t="s">
        <v>47</v>
      </c>
      <c r="B32" s="44">
        <v>152307</v>
      </c>
      <c r="C32" s="44">
        <v>32423</v>
      </c>
      <c r="D32" s="48">
        <f t="shared" si="12"/>
        <v>21.2879250461239</v>
      </c>
      <c r="E32" s="44">
        <v>26795</v>
      </c>
      <c r="F32" s="45">
        <f t="shared" si="1"/>
        <v>5628</v>
      </c>
      <c r="G32" s="49">
        <f t="shared" si="8"/>
        <v>21.0039186415376</v>
      </c>
      <c r="H32" s="36">
        <f>C32-'[1]2024年8月'!C32</f>
        <v>-3279</v>
      </c>
      <c r="I32" s="36">
        <f>E32-'[1]2024年8月'!E32</f>
        <v>433</v>
      </c>
      <c r="J32" s="34">
        <f t="shared" si="3"/>
        <v>-3712</v>
      </c>
      <c r="K32" s="35">
        <f t="shared" si="10"/>
        <v>-857.274826789838</v>
      </c>
      <c r="L32" s="68"/>
    </row>
    <row r="33" s="5" customFormat="1" ht="24" customHeight="1" spans="1:12">
      <c r="A33" s="46" t="s">
        <v>48</v>
      </c>
      <c r="B33" s="42">
        <v>60600</v>
      </c>
      <c r="C33" s="42">
        <v>500</v>
      </c>
      <c r="D33" s="33">
        <f t="shared" si="12"/>
        <v>0.825082508250825</v>
      </c>
      <c r="E33" s="42">
        <v>500</v>
      </c>
      <c r="F33" s="28">
        <f t="shared" si="1"/>
        <v>0</v>
      </c>
      <c r="G33" s="35">
        <f t="shared" si="8"/>
        <v>0</v>
      </c>
      <c r="H33" s="36">
        <f>C33-'[1]2024年8月'!C33</f>
        <v>0</v>
      </c>
      <c r="I33" s="36">
        <f>E33-'[1]2024年8月'!E33</f>
        <v>200</v>
      </c>
      <c r="J33" s="34">
        <f t="shared" si="3"/>
        <v>-200</v>
      </c>
      <c r="K33" s="35"/>
      <c r="L33" s="68"/>
    </row>
    <row r="34" s="1" customFormat="1" ht="24" customHeight="1" spans="1:12">
      <c r="A34" s="50" t="s">
        <v>49</v>
      </c>
      <c r="B34" s="51">
        <f>B30+B31+B33</f>
        <v>365277</v>
      </c>
      <c r="C34" s="51">
        <f t="shared" ref="C34:I34" si="13">C30+C31+C33</f>
        <v>147174</v>
      </c>
      <c r="D34" s="27">
        <f t="shared" si="12"/>
        <v>40.2910667794578</v>
      </c>
      <c r="E34" s="51">
        <f t="shared" si="13"/>
        <v>136495</v>
      </c>
      <c r="F34" s="52">
        <f t="shared" si="1"/>
        <v>10679</v>
      </c>
      <c r="G34" s="53">
        <f t="shared" si="8"/>
        <v>7.82372980695264</v>
      </c>
      <c r="H34" s="51">
        <f t="shared" si="13"/>
        <v>10116</v>
      </c>
      <c r="I34" s="51">
        <f t="shared" si="13"/>
        <v>15555</v>
      </c>
      <c r="J34" s="70">
        <f t="shared" si="3"/>
        <v>-5439</v>
      </c>
      <c r="K34" s="53">
        <f>J34/I34*100</f>
        <v>-34.9662487945998</v>
      </c>
      <c r="L34" s="71"/>
    </row>
    <row r="35" spans="1:12">
      <c r="A35" s="54"/>
      <c r="B35" s="55"/>
      <c r="C35" s="55"/>
      <c r="D35" s="55"/>
      <c r="E35" s="55"/>
      <c r="F35" s="56"/>
      <c r="G35" s="56"/>
      <c r="H35" s="57"/>
      <c r="I35" s="72"/>
      <c r="J35" s="56"/>
      <c r="K35" s="56"/>
      <c r="L35" s="73" t="s">
        <v>50</v>
      </c>
    </row>
  </sheetData>
  <mergeCells count="2">
    <mergeCell ref="A1:L1"/>
    <mergeCell ref="A35:E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2024-10-14T07:08:34Z</dcterms:created>
  <dcterms:modified xsi:type="dcterms:W3CDTF">2024-10-14T07:09:08Z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9B38061F87B94018B0F188E2B37E34D2_11</vt:lpwstr>
  </property>
  <property fmtid="{D5CDD505-2E9C-101B-9397-08002B2CF9AE}" pid="3" name="KSOProductBuildVer">
    <vt:lpwstr>2052-12.1.0.17857</vt:lpwstr>
  </property>
</Properties>
</file>