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2024年11月  " sheetId="1" r:id="rId1"/>
  </sheets>
  <externalReferences>
    <externalReference r:id="rId2"/>
  </externalReferences>
  <definedNames>
    <definedName name="_xlnm.Print_Area" localSheetId="0">'2024年11月  '!$A$1:$L$35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<sst xmlns="http://schemas.openxmlformats.org/spreadsheetml/2006/main" count="64" uniqueCount="51">
  <si>
    <t>陆 丰 市 2024 年 11 月 财 政 预 算 收 入 完 成 情 况 表</t>
  </si>
  <si>
    <t xml:space="preserve">                        单位：万元</t>
  </si>
  <si>
    <t>收 入 项 目</t>
  </si>
  <si>
    <t>年 度</t>
  </si>
  <si>
    <t>累 计</t>
  </si>
  <si>
    <t>占  年</t>
  </si>
  <si>
    <t>上 年</t>
  </si>
  <si>
    <t>比上年</t>
  </si>
  <si>
    <t>本 月</t>
  </si>
  <si>
    <t>备    注</t>
  </si>
  <si>
    <t>预 算</t>
  </si>
  <si>
    <t>完 成</t>
  </si>
  <si>
    <t>预  算</t>
  </si>
  <si>
    <t>同 期</t>
  </si>
  <si>
    <t>同期增</t>
  </si>
  <si>
    <t>同 月</t>
  </si>
  <si>
    <t>同月增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</si>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</sst>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 "/>
    <numFmt numFmtId="178" formatCode="#,##0_);\(#,##0\)"/>
    <numFmt numFmtId="179" formatCode="0.0_ "/>
    <numFmt numFmtId="180" formatCode="#,##0.0_ "/>
    <numFmt numFmtId="181" formatCode="#,##0_);[Red]\(#,##0\)"/>
    <numFmt numFmtId="182" formatCode="0_ "/>
  </numFmts>
  <fonts count="29"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2"/>
      <color theme="1"/>
      <name val="Times New Roman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3" applyNumberFormat="0" applyAlignment="0" applyProtection="0">
      <alignment vertical="center"/>
    </xf>
    <xf numFmtId="0" fontId="19" fillId="5" borderId="24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6" borderId="25" applyNumberFormat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31" fontId="0" fillId="0" borderId="0" xfId="0" applyNumberForma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 applyAlignment="1">
      <alignment horizontal="center"/>
    </xf>
    <xf numFmtId="176" fontId="1" fillId="2" borderId="4" xfId="0" applyNumberFormat="1" applyFont="1" applyFill="1" applyBorder="1" applyAlignment="1">
      <alignment horizontal="center"/>
    </xf>
    <xf numFmtId="177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76" fontId="1" fillId="2" borderId="6" xfId="0" applyNumberFormat="1" applyFont="1" applyFill="1" applyBorder="1" applyAlignment="1">
      <alignment horizontal="center"/>
    </xf>
    <xf numFmtId="177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center"/>
    </xf>
    <xf numFmtId="176" fontId="4" fillId="2" borderId="8" xfId="0" applyNumberFormat="1" applyFont="1" applyFill="1" applyBorder="1" applyAlignment="1">
      <alignment horizontal="center"/>
    </xf>
    <xf numFmtId="177" fontId="1" fillId="2" borderId="8" xfId="0" applyNumberFormat="1" applyFont="1" applyFill="1" applyBorder="1" applyAlignment="1">
      <alignment horizontal="center"/>
    </xf>
    <xf numFmtId="0" fontId="2" fillId="0" borderId="9" xfId="0" applyFont="1" applyFill="1" applyBorder="1">
      <alignment vertical="center"/>
    </xf>
    <xf numFmtId="178" fontId="2" fillId="0" borderId="8" xfId="0" applyNumberFormat="1" applyFont="1" applyFill="1" applyBorder="1">
      <alignment vertical="center"/>
    </xf>
    <xf numFmtId="179" fontId="2" fillId="0" borderId="8" xfId="0" applyNumberFormat="1" applyFont="1" applyFill="1" applyBorder="1">
      <alignment vertical="center"/>
    </xf>
    <xf numFmtId="177" fontId="2" fillId="0" borderId="8" xfId="0" applyNumberFormat="1" applyFont="1" applyFill="1" applyBorder="1">
      <alignment vertical="center"/>
    </xf>
    <xf numFmtId="180" fontId="2" fillId="0" borderId="8" xfId="0" applyNumberFormat="1" applyFont="1" applyFill="1" applyBorder="1">
      <alignment vertical="center"/>
    </xf>
    <xf numFmtId="0" fontId="0" fillId="0" borderId="10" xfId="0" applyFont="1" applyFill="1" applyBorder="1">
      <alignment vertical="center"/>
    </xf>
    <xf numFmtId="178" fontId="0" fillId="0" borderId="11" xfId="0" applyNumberFormat="1" applyFont="1" applyFill="1" applyBorder="1">
      <alignment vertical="center"/>
    </xf>
    <xf numFmtId="181" fontId="0" fillId="0" borderId="11" xfId="0" applyNumberFormat="1" applyFont="1" applyFill="1" applyBorder="1">
      <alignment vertical="center"/>
    </xf>
    <xf numFmtId="179" fontId="0" fillId="0" borderId="8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80" fontId="0" fillId="0" borderId="8" xfId="0" applyNumberFormat="1" applyFont="1" applyFill="1" applyBorder="1">
      <alignment vertical="center"/>
    </xf>
    <xf numFmtId="177" fontId="0" fillId="0" borderId="11" xfId="0" applyNumberFormat="1" applyFont="1" applyFill="1" applyBorder="1">
      <alignment vertical="center"/>
    </xf>
    <xf numFmtId="0" fontId="0" fillId="0" borderId="10" xfId="0" applyFill="1" applyBorder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vertical="center"/>
    </xf>
    <xf numFmtId="0" fontId="2" fillId="0" borderId="10" xfId="0" applyFont="1" applyFill="1" applyBorder="1">
      <alignment vertical="center"/>
    </xf>
    <xf numFmtId="181" fontId="2" fillId="0" borderId="11" xfId="0" applyNumberFormat="1" applyFont="1" applyFill="1" applyBorder="1">
      <alignment vertical="center"/>
    </xf>
    <xf numFmtId="181" fontId="0" fillId="0" borderId="11" xfId="0" applyNumberFormat="1" applyFont="1" applyFill="1" applyBorder="1" applyAlignment="1">
      <alignment vertical="center"/>
    </xf>
    <xf numFmtId="181" fontId="0" fillId="2" borderId="11" xfId="0" applyNumberFormat="1" applyFont="1" applyFill="1" applyBorder="1">
      <alignment vertical="center"/>
    </xf>
    <xf numFmtId="177" fontId="0" fillId="2" borderId="8" xfId="0" applyNumberFormat="1" applyFont="1" applyFill="1" applyBorder="1">
      <alignment vertical="center"/>
    </xf>
    <xf numFmtId="0" fontId="2" fillId="0" borderId="10" xfId="0" applyFont="1" applyFill="1" applyBorder="1" applyAlignment="1">
      <alignment horizontal="left" vertical="center"/>
    </xf>
    <xf numFmtId="181" fontId="2" fillId="0" borderId="11" xfId="0" applyNumberFormat="1" applyFont="1" applyFill="1" applyBorder="1" applyAlignment="1">
      <alignment horizontal="right" vertical="center"/>
    </xf>
    <xf numFmtId="181" fontId="2" fillId="0" borderId="11" xfId="49" applyNumberFormat="1" applyFont="1" applyFill="1" applyBorder="1" applyAlignment="1">
      <alignment vertical="center"/>
    </xf>
    <xf numFmtId="179" fontId="0" fillId="2" borderId="8" xfId="0" applyNumberFormat="1" applyFont="1" applyFill="1" applyBorder="1">
      <alignment vertical="center"/>
    </xf>
    <xf numFmtId="181" fontId="0" fillId="2" borderId="11" xfId="49" applyNumberFormat="1" applyFont="1" applyFill="1" applyBorder="1" applyAlignment="1">
      <alignment vertical="center"/>
    </xf>
    <xf numFmtId="180" fontId="0" fillId="2" borderId="8" xfId="0" applyNumberFormat="1" applyFont="1" applyFill="1" applyBorder="1">
      <alignment vertical="center"/>
    </xf>
    <xf numFmtId="0" fontId="2" fillId="0" borderId="12" xfId="0" applyFont="1" applyFill="1" applyBorder="1" applyAlignment="1">
      <alignment horizontal="center" vertical="center"/>
    </xf>
    <xf numFmtId="177" fontId="2" fillId="0" borderId="13" xfId="0" applyNumberFormat="1" applyFont="1" applyFill="1" applyBorder="1" applyAlignment="1">
      <alignment horizontal="right" vertical="center"/>
    </xf>
    <xf numFmtId="177" fontId="2" fillId="0" borderId="13" xfId="0" applyNumberFormat="1" applyFont="1" applyFill="1" applyBorder="1">
      <alignment vertical="center"/>
    </xf>
    <xf numFmtId="180" fontId="2" fillId="0" borderId="13" xfId="0" applyNumberFormat="1" applyFont="1" applyFill="1" applyBorder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182" fontId="1" fillId="2" borderId="4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82" fontId="1" fillId="2" borderId="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82" fontId="1" fillId="2" borderId="8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78" fontId="2" fillId="0" borderId="17" xfId="0" applyNumberFormat="1" applyFont="1" applyFill="1" applyBorder="1">
      <alignment vertical="center"/>
    </xf>
    <xf numFmtId="177" fontId="2" fillId="0" borderId="11" xfId="0" applyNumberFormat="1" applyFont="1" applyFill="1" applyBorder="1">
      <alignment vertical="center"/>
    </xf>
    <xf numFmtId="177" fontId="2" fillId="0" borderId="18" xfId="0" applyNumberFormat="1" applyFont="1" applyFill="1" applyBorder="1">
      <alignment vertical="center"/>
    </xf>
    <xf numFmtId="0" fontId="0" fillId="0" borderId="19" xfId="0" applyFont="1" applyFill="1" applyBorder="1">
      <alignment vertical="center"/>
    </xf>
    <xf numFmtId="182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5253;&#25919;&#24220;&#25253;&#34920;&#25910;&#2083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1月"/>
      <sheetName val="2024年2月"/>
      <sheetName val="2024年3月 "/>
      <sheetName val="2024年4月"/>
      <sheetName val="2024年5月"/>
      <sheetName val="2024年6月"/>
      <sheetName val="2024年7月"/>
      <sheetName val="2024年8月"/>
      <sheetName val="2024年9月"/>
      <sheetName val="2024年10月 "/>
      <sheetName val="2024年11月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C7">
            <v>12172</v>
          </cell>
        </row>
        <row r="7">
          <cell r="E7">
            <v>12769</v>
          </cell>
        </row>
        <row r="8">
          <cell r="C8">
            <v>6117</v>
          </cell>
        </row>
        <row r="8">
          <cell r="E8">
            <v>3579</v>
          </cell>
        </row>
        <row r="9">
          <cell r="C9">
            <v>936</v>
          </cell>
        </row>
        <row r="9">
          <cell r="E9">
            <v>989</v>
          </cell>
        </row>
        <row r="10">
          <cell r="C10">
            <v>65</v>
          </cell>
        </row>
        <row r="10">
          <cell r="E10">
            <v>13</v>
          </cell>
        </row>
        <row r="11">
          <cell r="C11">
            <v>4080</v>
          </cell>
        </row>
        <row r="11">
          <cell r="E11">
            <v>4269</v>
          </cell>
        </row>
        <row r="12">
          <cell r="C12">
            <v>873</v>
          </cell>
        </row>
        <row r="12">
          <cell r="E12">
            <v>971</v>
          </cell>
        </row>
        <row r="13">
          <cell r="C13">
            <v>1378</v>
          </cell>
        </row>
        <row r="13">
          <cell r="E13">
            <v>1349</v>
          </cell>
        </row>
        <row r="14">
          <cell r="C14">
            <v>473</v>
          </cell>
        </row>
        <row r="14">
          <cell r="E14">
            <v>688</v>
          </cell>
        </row>
        <row r="15">
          <cell r="C15">
            <v>3797</v>
          </cell>
        </row>
        <row r="15">
          <cell r="E15">
            <v>2741</v>
          </cell>
        </row>
        <row r="16">
          <cell r="C16">
            <v>1546</v>
          </cell>
        </row>
        <row r="16">
          <cell r="E16">
            <v>1429</v>
          </cell>
        </row>
        <row r="17">
          <cell r="C17">
            <v>267</v>
          </cell>
        </row>
        <row r="17">
          <cell r="E17">
            <v>271</v>
          </cell>
        </row>
        <row r="18">
          <cell r="C18">
            <v>3646</v>
          </cell>
        </row>
        <row r="18">
          <cell r="E18">
            <v>11932</v>
          </cell>
        </row>
        <row r="19">
          <cell r="C19">
            <v>4059</v>
          </cell>
        </row>
        <row r="19">
          <cell r="E19">
            <v>5648</v>
          </cell>
        </row>
        <row r="20">
          <cell r="C20">
            <v>0</v>
          </cell>
        </row>
        <row r="20">
          <cell r="E20">
            <v>0</v>
          </cell>
        </row>
        <row r="22">
          <cell r="C22">
            <v>19478</v>
          </cell>
        </row>
        <row r="22">
          <cell r="E22">
            <v>3165</v>
          </cell>
        </row>
        <row r="23">
          <cell r="C23">
            <v>20683</v>
          </cell>
        </row>
        <row r="23">
          <cell r="E23">
            <v>16038</v>
          </cell>
        </row>
        <row r="24">
          <cell r="C24">
            <v>14921</v>
          </cell>
        </row>
        <row r="24">
          <cell r="E24">
            <v>10442</v>
          </cell>
        </row>
        <row r="25">
          <cell r="C25">
            <v>3215</v>
          </cell>
        </row>
        <row r="25">
          <cell r="E25">
            <v>19720</v>
          </cell>
        </row>
        <row r="26">
          <cell r="C26">
            <v>342</v>
          </cell>
        </row>
        <row r="26">
          <cell r="E26">
            <v>319</v>
          </cell>
        </row>
        <row r="27">
          <cell r="C27">
            <v>10632</v>
          </cell>
        </row>
        <row r="27">
          <cell r="E27">
            <v>11895</v>
          </cell>
        </row>
        <row r="28">
          <cell r="C28">
            <v>4912</v>
          </cell>
        </row>
        <row r="28">
          <cell r="E28">
            <v>2424</v>
          </cell>
        </row>
        <row r="29">
          <cell r="E29">
            <v>5</v>
          </cell>
        </row>
        <row r="31">
          <cell r="C31">
            <v>42785</v>
          </cell>
        </row>
        <row r="31">
          <cell r="E31">
            <v>39530</v>
          </cell>
        </row>
        <row r="32">
          <cell r="C32">
            <v>35443</v>
          </cell>
        </row>
        <row r="32">
          <cell r="E32">
            <v>34593</v>
          </cell>
        </row>
        <row r="33">
          <cell r="C33">
            <v>500</v>
          </cell>
        </row>
        <row r="33">
          <cell r="E33">
            <v>500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topLeftCell="A21" workbookViewId="0">
      <selection activeCell="C48" sqref="C48"/>
    </sheetView>
  </sheetViews>
  <sheetFormatPr defaultColWidth="9" defaultRowHeight="14.25"/>
  <cols>
    <col min="1" max="1" width="36.6" customWidth="1"/>
    <col min="2" max="11" width="12.1" customWidth="1"/>
    <col min="12" max="12" width="24.1" customWidth="1"/>
  </cols>
  <sheetData>
    <row r="1" s="1" customFormat="1" ht="32.2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20.25" customHeight="1" spans="1:12">
      <c r="A2" s="9">
        <v>45626</v>
      </c>
      <c r="B2" s="9"/>
      <c r="C2" s="10"/>
      <c r="D2" s="11"/>
      <c r="E2" s="10"/>
      <c r="F2" s="10"/>
      <c r="G2" s="10"/>
      <c r="H2" s="12"/>
      <c r="I2" s="60"/>
      <c r="J2" s="61"/>
      <c r="K2" s="62"/>
      <c r="L2" s="63" t="s">
        <v>1</v>
      </c>
    </row>
    <row r="3" s="2" customFormat="1" ht="18.75" customHeight="1" spans="1:12">
      <c r="A3" s="13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4" t="s">
        <v>7</v>
      </c>
      <c r="H3" s="16" t="s">
        <v>8</v>
      </c>
      <c r="I3" s="64" t="s">
        <v>6</v>
      </c>
      <c r="J3" s="14" t="s">
        <v>7</v>
      </c>
      <c r="K3" s="14" t="s">
        <v>7</v>
      </c>
      <c r="L3" s="65" t="s">
        <v>9</v>
      </c>
    </row>
    <row r="4" s="3" customFormat="1" ht="18.75" customHeight="1" spans="1:12">
      <c r="A4" s="17"/>
      <c r="B4" s="18" t="s">
        <v>10</v>
      </c>
      <c r="C4" s="18" t="s">
        <v>11</v>
      </c>
      <c r="D4" s="19" t="s">
        <v>12</v>
      </c>
      <c r="E4" s="18" t="s">
        <v>13</v>
      </c>
      <c r="F4" s="18" t="s">
        <v>14</v>
      </c>
      <c r="G4" s="18" t="s">
        <v>14</v>
      </c>
      <c r="H4" s="20" t="s">
        <v>11</v>
      </c>
      <c r="I4" s="66" t="s">
        <v>15</v>
      </c>
      <c r="J4" s="18" t="s">
        <v>16</v>
      </c>
      <c r="K4" s="18" t="s">
        <v>16</v>
      </c>
      <c r="L4" s="67"/>
    </row>
    <row r="5" s="4" customFormat="1" ht="18.75" customHeight="1" spans="1:12">
      <c r="A5" s="21"/>
      <c r="B5" s="22" t="s">
        <v>17</v>
      </c>
      <c r="C5" s="22" t="s">
        <v>17</v>
      </c>
      <c r="D5" s="23" t="s">
        <v>18</v>
      </c>
      <c r="E5" s="22" t="s">
        <v>11</v>
      </c>
      <c r="F5" s="22" t="s">
        <v>19</v>
      </c>
      <c r="G5" s="22" t="s">
        <v>20</v>
      </c>
      <c r="H5" s="24" t="s">
        <v>17</v>
      </c>
      <c r="I5" s="68" t="s">
        <v>11</v>
      </c>
      <c r="J5" s="22" t="s">
        <v>19</v>
      </c>
      <c r="K5" s="22" t="s">
        <v>20</v>
      </c>
      <c r="L5" s="69"/>
    </row>
    <row r="6" s="5" customFormat="1" ht="24" customHeight="1" spans="1:12">
      <c r="A6" s="25" t="s">
        <v>21</v>
      </c>
      <c r="B6" s="26">
        <f>SUM(B7:B20)</f>
        <v>70000</v>
      </c>
      <c r="C6" s="26">
        <f>SUM(C7:C20)</f>
        <v>44079</v>
      </c>
      <c r="D6" s="27">
        <f t="shared" ref="D6:D19" si="0">C6/B6*100</f>
        <v>62.97</v>
      </c>
      <c r="E6" s="26">
        <f>SUM(E7:E20)</f>
        <v>50700</v>
      </c>
      <c r="F6" s="28">
        <f t="shared" ref="F6:F34" si="1">C6-E6</f>
        <v>-6621</v>
      </c>
      <c r="G6" s="29">
        <f t="shared" ref="G6:G19" si="2">F6/E6*100</f>
        <v>-13.0591715976331</v>
      </c>
      <c r="H6" s="26">
        <f>H7+H8+H9+H10+H11+H12+H13+H14+H15+H16+H17+H18+H19+H20</f>
        <v>4670</v>
      </c>
      <c r="I6" s="26">
        <f>SUM(I7:I20)</f>
        <v>4052</v>
      </c>
      <c r="J6" s="28">
        <f t="shared" ref="J6:J34" si="3">H6-I6</f>
        <v>618</v>
      </c>
      <c r="K6" s="29">
        <f t="shared" ref="K6:K19" si="4">J6/I6*100</f>
        <v>15.2517275419546</v>
      </c>
      <c r="L6" s="70"/>
    </row>
    <row r="7" s="1" customFormat="1" ht="24" customHeight="1" spans="1:12">
      <c r="A7" s="30" t="s">
        <v>22</v>
      </c>
      <c r="B7" s="31">
        <v>18300</v>
      </c>
      <c r="C7" s="32">
        <v>13460</v>
      </c>
      <c r="D7" s="33">
        <f t="shared" si="0"/>
        <v>73.551912568306</v>
      </c>
      <c r="E7" s="32">
        <v>14053</v>
      </c>
      <c r="F7" s="34">
        <f t="shared" si="1"/>
        <v>-593</v>
      </c>
      <c r="G7" s="35">
        <f t="shared" si="2"/>
        <v>-4.21973955738988</v>
      </c>
      <c r="H7" s="36">
        <f>C7-'[1]2024年10月 '!C7</f>
        <v>1288</v>
      </c>
      <c r="I7" s="36">
        <f>E7-'[1]2024年10月 '!E7</f>
        <v>1284</v>
      </c>
      <c r="J7" s="34">
        <f t="shared" si="3"/>
        <v>4</v>
      </c>
      <c r="K7" s="35">
        <f t="shared" si="4"/>
        <v>0.311526479750779</v>
      </c>
      <c r="L7" s="70"/>
    </row>
    <row r="8" s="1" customFormat="1" ht="24" customHeight="1" spans="1:12">
      <c r="A8" s="30" t="s">
        <v>23</v>
      </c>
      <c r="B8" s="31">
        <v>5500</v>
      </c>
      <c r="C8" s="32">
        <v>6221</v>
      </c>
      <c r="D8" s="33">
        <f t="shared" si="0"/>
        <v>113.109090909091</v>
      </c>
      <c r="E8" s="32">
        <v>3615</v>
      </c>
      <c r="F8" s="34">
        <f t="shared" si="1"/>
        <v>2606</v>
      </c>
      <c r="G8" s="35">
        <f t="shared" si="2"/>
        <v>72.088520055325</v>
      </c>
      <c r="H8" s="36">
        <f>C8-'[1]2024年10月 '!C8</f>
        <v>104</v>
      </c>
      <c r="I8" s="36">
        <f>E8-'[1]2024年10月 '!E8</f>
        <v>36</v>
      </c>
      <c r="J8" s="34">
        <f t="shared" si="3"/>
        <v>68</v>
      </c>
      <c r="K8" s="35">
        <f t="shared" si="4"/>
        <v>188.888888888889</v>
      </c>
      <c r="L8" s="70"/>
    </row>
    <row r="9" s="1" customFormat="1" ht="24" customHeight="1" spans="1:12">
      <c r="A9" s="30" t="s">
        <v>24</v>
      </c>
      <c r="B9" s="31">
        <v>1400</v>
      </c>
      <c r="C9" s="32">
        <v>1050</v>
      </c>
      <c r="D9" s="33">
        <f t="shared" si="0"/>
        <v>75</v>
      </c>
      <c r="E9" s="32">
        <v>1085</v>
      </c>
      <c r="F9" s="34">
        <f t="shared" si="1"/>
        <v>-35</v>
      </c>
      <c r="G9" s="35">
        <f t="shared" si="2"/>
        <v>-3.2258064516129</v>
      </c>
      <c r="H9" s="36">
        <f>C9-'[1]2024年10月 '!C9</f>
        <v>114</v>
      </c>
      <c r="I9" s="36">
        <f>E9-'[1]2024年10月 '!E9</f>
        <v>96</v>
      </c>
      <c r="J9" s="34">
        <f t="shared" si="3"/>
        <v>18</v>
      </c>
      <c r="K9" s="35">
        <f t="shared" si="4"/>
        <v>18.75</v>
      </c>
      <c r="L9" s="70"/>
    </row>
    <row r="10" s="1" customFormat="1" ht="24" customHeight="1" spans="1:12">
      <c r="A10" s="30" t="s">
        <v>25</v>
      </c>
      <c r="B10" s="31">
        <v>1500</v>
      </c>
      <c r="C10" s="32">
        <v>65</v>
      </c>
      <c r="D10" s="33">
        <f t="shared" si="0"/>
        <v>4.33333333333333</v>
      </c>
      <c r="E10" s="32">
        <v>33</v>
      </c>
      <c r="F10" s="34">
        <f t="shared" si="1"/>
        <v>32</v>
      </c>
      <c r="G10" s="35">
        <f t="shared" si="2"/>
        <v>96.969696969697</v>
      </c>
      <c r="H10" s="36">
        <f>C10-'[1]2024年10月 '!C10</f>
        <v>0</v>
      </c>
      <c r="I10" s="36">
        <f>E10-'[1]2024年10月 '!E10</f>
        <v>20</v>
      </c>
      <c r="J10" s="34">
        <f t="shared" si="3"/>
        <v>-20</v>
      </c>
      <c r="K10" s="35">
        <f t="shared" si="4"/>
        <v>-100</v>
      </c>
      <c r="L10" s="70"/>
    </row>
    <row r="11" s="1" customFormat="1" ht="24" customHeight="1" spans="1:12">
      <c r="A11" s="30" t="s">
        <v>26</v>
      </c>
      <c r="B11" s="31">
        <v>5900</v>
      </c>
      <c r="C11" s="32">
        <v>4468</v>
      </c>
      <c r="D11" s="33">
        <f t="shared" si="0"/>
        <v>75.728813559322</v>
      </c>
      <c r="E11" s="32">
        <v>4703</v>
      </c>
      <c r="F11" s="34">
        <f t="shared" si="1"/>
        <v>-235</v>
      </c>
      <c r="G11" s="35">
        <f t="shared" si="2"/>
        <v>-4.99681054645971</v>
      </c>
      <c r="H11" s="36">
        <f>C11-'[1]2024年10月 '!C11</f>
        <v>388</v>
      </c>
      <c r="I11" s="36">
        <f>E11-'[1]2024年10月 '!E11</f>
        <v>434</v>
      </c>
      <c r="J11" s="34">
        <f t="shared" si="3"/>
        <v>-46</v>
      </c>
      <c r="K11" s="35">
        <f t="shared" si="4"/>
        <v>-10.5990783410138</v>
      </c>
      <c r="L11" s="70"/>
    </row>
    <row r="12" s="1" customFormat="1" ht="24" customHeight="1" spans="1:12">
      <c r="A12" s="30" t="s">
        <v>27</v>
      </c>
      <c r="B12" s="31">
        <v>4150</v>
      </c>
      <c r="C12" s="32">
        <v>2404</v>
      </c>
      <c r="D12" s="33">
        <f t="shared" si="0"/>
        <v>57.9277108433735</v>
      </c>
      <c r="E12" s="32">
        <v>1850</v>
      </c>
      <c r="F12" s="34">
        <f t="shared" si="1"/>
        <v>554</v>
      </c>
      <c r="G12" s="35">
        <f t="shared" si="2"/>
        <v>29.9459459459459</v>
      </c>
      <c r="H12" s="36">
        <f>C12-'[1]2024年10月 '!C12</f>
        <v>1531</v>
      </c>
      <c r="I12" s="36">
        <f>E12-'[1]2024年10月 '!E12</f>
        <v>879</v>
      </c>
      <c r="J12" s="34">
        <f t="shared" si="3"/>
        <v>652</v>
      </c>
      <c r="K12" s="35">
        <f t="shared" si="4"/>
        <v>74.1751990898749</v>
      </c>
      <c r="L12" s="70"/>
    </row>
    <row r="13" s="1" customFormat="1" ht="24" customHeight="1" spans="1:12">
      <c r="A13" s="37" t="s">
        <v>28</v>
      </c>
      <c r="B13" s="31">
        <v>1850</v>
      </c>
      <c r="C13" s="32">
        <v>1546</v>
      </c>
      <c r="D13" s="33">
        <f t="shared" si="0"/>
        <v>83.5675675675676</v>
      </c>
      <c r="E13" s="32">
        <v>1412</v>
      </c>
      <c r="F13" s="34">
        <f t="shared" si="1"/>
        <v>134</v>
      </c>
      <c r="G13" s="35">
        <f t="shared" si="2"/>
        <v>9.49008498583569</v>
      </c>
      <c r="H13" s="36">
        <f>C13-'[1]2024年10月 '!C13</f>
        <v>168</v>
      </c>
      <c r="I13" s="36">
        <f>E13-'[1]2024年10月 '!E13</f>
        <v>63</v>
      </c>
      <c r="J13" s="34">
        <f t="shared" si="3"/>
        <v>105</v>
      </c>
      <c r="K13" s="35">
        <f t="shared" si="4"/>
        <v>166.666666666667</v>
      </c>
      <c r="L13" s="70"/>
    </row>
    <row r="14" s="1" customFormat="1" ht="24" customHeight="1" spans="1:12">
      <c r="A14" s="37" t="s">
        <v>29</v>
      </c>
      <c r="B14" s="31">
        <v>2550</v>
      </c>
      <c r="C14" s="32">
        <v>863</v>
      </c>
      <c r="D14" s="33">
        <f t="shared" si="0"/>
        <v>33.843137254902</v>
      </c>
      <c r="E14" s="32">
        <v>1048</v>
      </c>
      <c r="F14" s="34">
        <f t="shared" si="1"/>
        <v>-185</v>
      </c>
      <c r="G14" s="35">
        <f t="shared" si="2"/>
        <v>-17.6526717557252</v>
      </c>
      <c r="H14" s="36">
        <f>C14-'[1]2024年10月 '!C14</f>
        <v>390</v>
      </c>
      <c r="I14" s="36">
        <f>E14-'[1]2024年10月 '!E14</f>
        <v>360</v>
      </c>
      <c r="J14" s="34">
        <f t="shared" si="3"/>
        <v>30</v>
      </c>
      <c r="K14" s="35">
        <f t="shared" si="4"/>
        <v>8.33333333333333</v>
      </c>
      <c r="L14" s="70"/>
    </row>
    <row r="15" s="1" customFormat="1" ht="24" customHeight="1" spans="1:12">
      <c r="A15" s="38" t="s">
        <v>30</v>
      </c>
      <c r="B15" s="31">
        <v>5000</v>
      </c>
      <c r="C15" s="32">
        <v>3987</v>
      </c>
      <c r="D15" s="33">
        <f t="shared" si="0"/>
        <v>79.74</v>
      </c>
      <c r="E15" s="32">
        <v>2966</v>
      </c>
      <c r="F15" s="34">
        <f t="shared" si="1"/>
        <v>1021</v>
      </c>
      <c r="G15" s="35">
        <f t="shared" si="2"/>
        <v>34.4234659474039</v>
      </c>
      <c r="H15" s="36">
        <f>C15-'[1]2024年10月 '!C15</f>
        <v>190</v>
      </c>
      <c r="I15" s="36">
        <f>E15-'[1]2024年10月 '!E15</f>
        <v>225</v>
      </c>
      <c r="J15" s="34">
        <f t="shared" si="3"/>
        <v>-35</v>
      </c>
      <c r="K15" s="35">
        <f t="shared" si="4"/>
        <v>-15.5555555555556</v>
      </c>
      <c r="L15" s="70"/>
    </row>
    <row r="16" s="1" customFormat="1" ht="24" customHeight="1" spans="1:12">
      <c r="A16" s="39" t="s">
        <v>31</v>
      </c>
      <c r="B16" s="31">
        <v>2000</v>
      </c>
      <c r="C16" s="32">
        <v>1703</v>
      </c>
      <c r="D16" s="33">
        <f t="shared" si="0"/>
        <v>85.15</v>
      </c>
      <c r="E16" s="32">
        <v>1578</v>
      </c>
      <c r="F16" s="34">
        <f t="shared" si="1"/>
        <v>125</v>
      </c>
      <c r="G16" s="35">
        <f t="shared" si="2"/>
        <v>7.92141951837769</v>
      </c>
      <c r="H16" s="36">
        <f>C16-'[1]2024年10月 '!C16</f>
        <v>157</v>
      </c>
      <c r="I16" s="36">
        <f>E16-'[1]2024年10月 '!E16</f>
        <v>149</v>
      </c>
      <c r="J16" s="34">
        <f t="shared" si="3"/>
        <v>8</v>
      </c>
      <c r="K16" s="35">
        <f t="shared" si="4"/>
        <v>5.36912751677852</v>
      </c>
      <c r="L16" s="70"/>
    </row>
    <row r="17" s="1" customFormat="1" ht="24" customHeight="1" spans="1:12">
      <c r="A17" s="39" t="s">
        <v>32</v>
      </c>
      <c r="B17" s="31">
        <v>350</v>
      </c>
      <c r="C17" s="32">
        <v>266</v>
      </c>
      <c r="D17" s="33">
        <f t="shared" si="0"/>
        <v>76</v>
      </c>
      <c r="E17" s="32">
        <v>277</v>
      </c>
      <c r="F17" s="34">
        <f t="shared" si="1"/>
        <v>-11</v>
      </c>
      <c r="G17" s="35">
        <f t="shared" si="2"/>
        <v>-3.97111913357401</v>
      </c>
      <c r="H17" s="36">
        <f>C17-'[1]2024年10月 '!C17</f>
        <v>-1</v>
      </c>
      <c r="I17" s="36">
        <f>E17-'[1]2024年10月 '!E17</f>
        <v>6</v>
      </c>
      <c r="J17" s="34">
        <f t="shared" si="3"/>
        <v>-7</v>
      </c>
      <c r="K17" s="35">
        <f t="shared" si="4"/>
        <v>-116.666666666667</v>
      </c>
      <c r="L17" s="70"/>
    </row>
    <row r="18" s="1" customFormat="1" ht="24" customHeight="1" spans="1:12">
      <c r="A18" s="38" t="s">
        <v>33</v>
      </c>
      <c r="B18" s="31">
        <v>12000</v>
      </c>
      <c r="C18" s="32">
        <v>3670</v>
      </c>
      <c r="D18" s="33">
        <f t="shared" si="0"/>
        <v>30.5833333333333</v>
      </c>
      <c r="E18" s="32">
        <v>11933</v>
      </c>
      <c r="F18" s="34">
        <f t="shared" si="1"/>
        <v>-8263</v>
      </c>
      <c r="G18" s="35">
        <f t="shared" si="2"/>
        <v>-69.2449509762843</v>
      </c>
      <c r="H18" s="36">
        <f>C18-'[1]2024年10月 '!C18</f>
        <v>24</v>
      </c>
      <c r="I18" s="36">
        <f>E18-'[1]2024年10月 '!E18</f>
        <v>1</v>
      </c>
      <c r="J18" s="34">
        <f t="shared" si="3"/>
        <v>23</v>
      </c>
      <c r="K18" s="35">
        <f t="shared" si="4"/>
        <v>2300</v>
      </c>
      <c r="L18" s="70"/>
    </row>
    <row r="19" s="1" customFormat="1" ht="24" customHeight="1" spans="1:12">
      <c r="A19" s="38" t="s">
        <v>34</v>
      </c>
      <c r="B19" s="31">
        <v>9500</v>
      </c>
      <c r="C19" s="32">
        <v>4376</v>
      </c>
      <c r="D19" s="33">
        <f t="shared" si="0"/>
        <v>46.0631578947368</v>
      </c>
      <c r="E19" s="32">
        <v>6147</v>
      </c>
      <c r="F19" s="34">
        <f t="shared" si="1"/>
        <v>-1771</v>
      </c>
      <c r="G19" s="35">
        <f t="shared" si="2"/>
        <v>-28.8108020172442</v>
      </c>
      <c r="H19" s="36">
        <f>C19-'[1]2024年10月 '!C19</f>
        <v>317</v>
      </c>
      <c r="I19" s="36">
        <f>E19-'[1]2024年10月 '!E19</f>
        <v>499</v>
      </c>
      <c r="J19" s="34">
        <f t="shared" si="3"/>
        <v>-182</v>
      </c>
      <c r="K19" s="35">
        <f t="shared" si="4"/>
        <v>-36.4729458917836</v>
      </c>
      <c r="L19" s="70"/>
    </row>
    <row r="20" s="1" customFormat="1" ht="24" customHeight="1" spans="1:12">
      <c r="A20" s="40" t="s">
        <v>35</v>
      </c>
      <c r="B20" s="31">
        <v>0</v>
      </c>
      <c r="C20" s="32">
        <v>0</v>
      </c>
      <c r="D20" s="33"/>
      <c r="E20" s="32">
        <v>0</v>
      </c>
      <c r="F20" s="34">
        <f t="shared" si="1"/>
        <v>0</v>
      </c>
      <c r="G20" s="35"/>
      <c r="H20" s="36">
        <f>C20-'[1]2024年10月 '!C20</f>
        <v>0</v>
      </c>
      <c r="I20" s="36">
        <f>E20-'[1]2024年10月 '!E20</f>
        <v>0</v>
      </c>
      <c r="J20" s="34">
        <f t="shared" si="3"/>
        <v>0</v>
      </c>
      <c r="K20" s="35"/>
      <c r="L20" s="70"/>
    </row>
    <row r="21" s="5" customFormat="1" ht="24" customHeight="1" spans="1:12">
      <c r="A21" s="41" t="s">
        <v>36</v>
      </c>
      <c r="B21" s="42">
        <f>SUM(B22:B29)</f>
        <v>75800</v>
      </c>
      <c r="C21" s="42">
        <f>SUM(C22:C29)</f>
        <v>75464</v>
      </c>
      <c r="D21" s="27">
        <f t="shared" ref="D21:D28" si="5">C21/B21*100</f>
        <v>99.55672823219</v>
      </c>
      <c r="E21" s="42">
        <f t="shared" ref="E21:I21" si="6">E22+E23+E24+E25+E26+E27+E28+E29</f>
        <v>66957</v>
      </c>
      <c r="F21" s="28">
        <f t="shared" si="1"/>
        <v>8507</v>
      </c>
      <c r="G21" s="29">
        <f t="shared" ref="G21:G34" si="7">F21/E21*100</f>
        <v>12.7051689890527</v>
      </c>
      <c r="H21" s="42">
        <f t="shared" si="6"/>
        <v>1281</v>
      </c>
      <c r="I21" s="71">
        <f t="shared" si="6"/>
        <v>2949</v>
      </c>
      <c r="J21" s="28">
        <f t="shared" si="3"/>
        <v>-1668</v>
      </c>
      <c r="K21" s="29">
        <f t="shared" ref="K21:K25" si="8">J21/I21*100</f>
        <v>-56.5615462868769</v>
      </c>
      <c r="L21" s="70"/>
    </row>
    <row r="22" s="6" customFormat="1" ht="24" customHeight="1" spans="1:12">
      <c r="A22" s="30" t="s">
        <v>37</v>
      </c>
      <c r="B22" s="32">
        <v>4400</v>
      </c>
      <c r="C22" s="32">
        <v>20062</v>
      </c>
      <c r="D22" s="33">
        <f t="shared" si="5"/>
        <v>455.954545454545</v>
      </c>
      <c r="E22" s="32">
        <v>3736</v>
      </c>
      <c r="F22" s="34">
        <f t="shared" si="1"/>
        <v>16326</v>
      </c>
      <c r="G22" s="35">
        <f t="shared" si="7"/>
        <v>436.991434689508</v>
      </c>
      <c r="H22" s="36">
        <f>C22-'[1]2024年10月 '!C22</f>
        <v>584</v>
      </c>
      <c r="I22" s="36">
        <f>E22-'[1]2024年10月 '!E22</f>
        <v>571</v>
      </c>
      <c r="J22" s="34">
        <f t="shared" si="3"/>
        <v>13</v>
      </c>
      <c r="K22" s="35">
        <f t="shared" si="8"/>
        <v>2.27670753064799</v>
      </c>
      <c r="L22" s="70"/>
    </row>
    <row r="23" s="6" customFormat="1" ht="24" customHeight="1" spans="1:12">
      <c r="A23" s="30" t="s">
        <v>38</v>
      </c>
      <c r="B23" s="32">
        <v>8900</v>
      </c>
      <c r="C23" s="32">
        <v>20855</v>
      </c>
      <c r="D23" s="33">
        <f t="shared" si="5"/>
        <v>234.325842696629</v>
      </c>
      <c r="E23" s="32">
        <v>16043</v>
      </c>
      <c r="F23" s="34">
        <f t="shared" si="1"/>
        <v>4812</v>
      </c>
      <c r="G23" s="35">
        <f t="shared" si="7"/>
        <v>29.994390076669</v>
      </c>
      <c r="H23" s="36">
        <f>C23-'[1]2024年10月 '!C23</f>
        <v>172</v>
      </c>
      <c r="I23" s="36">
        <f>E23-'[1]2024年10月 '!E23</f>
        <v>5</v>
      </c>
      <c r="J23" s="34">
        <f t="shared" si="3"/>
        <v>167</v>
      </c>
      <c r="K23" s="35">
        <f t="shared" si="8"/>
        <v>3340</v>
      </c>
      <c r="L23" s="70"/>
    </row>
    <row r="24" s="6" customFormat="1" ht="24" customHeight="1" spans="1:12">
      <c r="A24" s="30" t="s">
        <v>39</v>
      </c>
      <c r="B24" s="32">
        <v>5500</v>
      </c>
      <c r="C24" s="32">
        <v>15293</v>
      </c>
      <c r="D24" s="33">
        <f t="shared" si="5"/>
        <v>278.054545454545</v>
      </c>
      <c r="E24" s="43">
        <v>12682</v>
      </c>
      <c r="F24" s="34">
        <f t="shared" si="1"/>
        <v>2611</v>
      </c>
      <c r="G24" s="35">
        <f t="shared" si="7"/>
        <v>20.5882352941176</v>
      </c>
      <c r="H24" s="36">
        <f>C24-'[1]2024年10月 '!C24</f>
        <v>372</v>
      </c>
      <c r="I24" s="36">
        <f>E24-'[1]2024年10月 '!E24</f>
        <v>2240</v>
      </c>
      <c r="J24" s="34">
        <f t="shared" si="3"/>
        <v>-1868</v>
      </c>
      <c r="K24" s="35">
        <f t="shared" si="8"/>
        <v>-83.3928571428572</v>
      </c>
      <c r="L24" s="70"/>
    </row>
    <row r="25" s="6" customFormat="1" ht="24" customHeight="1" spans="1:12">
      <c r="A25" s="30" t="s">
        <v>40</v>
      </c>
      <c r="B25" s="36">
        <v>49800</v>
      </c>
      <c r="C25" s="32">
        <v>3242</v>
      </c>
      <c r="D25" s="33">
        <f t="shared" si="5"/>
        <v>6.51004016064257</v>
      </c>
      <c r="E25" s="36">
        <v>19726</v>
      </c>
      <c r="F25" s="34">
        <f t="shared" si="1"/>
        <v>-16484</v>
      </c>
      <c r="G25" s="35">
        <f t="shared" si="7"/>
        <v>-83.5648382844976</v>
      </c>
      <c r="H25" s="36">
        <f>C25-'[1]2024年10月 '!C25</f>
        <v>27</v>
      </c>
      <c r="I25" s="36">
        <f>E25-'[1]2024年10月 '!E25</f>
        <v>6</v>
      </c>
      <c r="J25" s="34">
        <f t="shared" si="3"/>
        <v>21</v>
      </c>
      <c r="K25" s="35">
        <f t="shared" si="8"/>
        <v>350</v>
      </c>
      <c r="L25" s="70"/>
    </row>
    <row r="26" s="6" customFormat="1" ht="24" customHeight="1" spans="1:12">
      <c r="A26" s="30" t="s">
        <v>41</v>
      </c>
      <c r="B26" s="36">
        <v>300</v>
      </c>
      <c r="C26" s="32">
        <v>342</v>
      </c>
      <c r="D26" s="33">
        <f t="shared" si="5"/>
        <v>114</v>
      </c>
      <c r="E26" s="36">
        <v>319</v>
      </c>
      <c r="F26" s="34">
        <f t="shared" si="1"/>
        <v>23</v>
      </c>
      <c r="G26" s="35">
        <f t="shared" si="7"/>
        <v>7.21003134796238</v>
      </c>
      <c r="H26" s="36">
        <f>C26-'[1]2024年10月 '!C26</f>
        <v>0</v>
      </c>
      <c r="I26" s="36">
        <f>E26-'[1]2024年10月 '!E26</f>
        <v>0</v>
      </c>
      <c r="J26" s="34">
        <f t="shared" si="3"/>
        <v>0</v>
      </c>
      <c r="K26" s="35"/>
      <c r="L26" s="70"/>
    </row>
    <row r="27" s="6" customFormat="1" ht="24" customHeight="1" spans="1:12">
      <c r="A27" s="30" t="s">
        <v>42</v>
      </c>
      <c r="B27" s="36">
        <v>1000</v>
      </c>
      <c r="C27" s="32">
        <v>10645</v>
      </c>
      <c r="D27" s="33">
        <f t="shared" si="5"/>
        <v>1064.5</v>
      </c>
      <c r="E27" s="36">
        <v>12017</v>
      </c>
      <c r="F27" s="34">
        <f t="shared" si="1"/>
        <v>-1372</v>
      </c>
      <c r="G27" s="35">
        <f t="shared" si="7"/>
        <v>-11.417159024715</v>
      </c>
      <c r="H27" s="36">
        <f>C27-'[1]2024年10月 '!C27</f>
        <v>13</v>
      </c>
      <c r="I27" s="36">
        <f>E27-'[1]2024年10月 '!E27</f>
        <v>122</v>
      </c>
      <c r="J27" s="34">
        <f t="shared" si="3"/>
        <v>-109</v>
      </c>
      <c r="K27" s="35">
        <f t="shared" ref="K27:K32" si="9">J27/I27*100</f>
        <v>-89.344262295082</v>
      </c>
      <c r="L27" s="70"/>
    </row>
    <row r="28" s="6" customFormat="1" ht="24" customHeight="1" spans="1:12">
      <c r="A28" s="30" t="s">
        <v>43</v>
      </c>
      <c r="B28" s="32">
        <v>5900</v>
      </c>
      <c r="C28" s="32">
        <v>5025</v>
      </c>
      <c r="D28" s="33">
        <f t="shared" si="5"/>
        <v>85.1694915254237</v>
      </c>
      <c r="E28" s="32">
        <v>2424</v>
      </c>
      <c r="F28" s="34">
        <f t="shared" si="1"/>
        <v>2601</v>
      </c>
      <c r="G28" s="35">
        <f t="shared" si="7"/>
        <v>107.30198019802</v>
      </c>
      <c r="H28" s="36">
        <f>C28-'[1]2024年10月 '!C28</f>
        <v>113</v>
      </c>
      <c r="I28" s="36">
        <f>E28-'[1]2024年10月 '!E28</f>
        <v>0</v>
      </c>
      <c r="J28" s="34">
        <f t="shared" si="3"/>
        <v>113</v>
      </c>
      <c r="K28" s="35"/>
      <c r="L28" s="70"/>
    </row>
    <row r="29" s="6" customFormat="1" ht="24" customHeight="1" spans="1:12">
      <c r="A29" s="30" t="s">
        <v>44</v>
      </c>
      <c r="B29" s="44"/>
      <c r="C29" s="32"/>
      <c r="D29" s="33"/>
      <c r="E29" s="44">
        <v>10</v>
      </c>
      <c r="F29" s="45">
        <f t="shared" si="1"/>
        <v>-10</v>
      </c>
      <c r="G29" s="35">
        <f t="shared" si="7"/>
        <v>-100</v>
      </c>
      <c r="H29" s="36">
        <f>C29-'[1]2024年10月 '!C29</f>
        <v>0</v>
      </c>
      <c r="I29" s="36">
        <f>E29-'[1]2024年10月 '!E29</f>
        <v>5</v>
      </c>
      <c r="J29" s="34">
        <f t="shared" si="3"/>
        <v>-5</v>
      </c>
      <c r="K29" s="35">
        <f t="shared" si="9"/>
        <v>-100</v>
      </c>
      <c r="L29" s="70"/>
    </row>
    <row r="30" s="7" customFormat="1" ht="24" customHeight="1" spans="1:12">
      <c r="A30" s="46" t="s">
        <v>45</v>
      </c>
      <c r="B30" s="42">
        <f>B6+B21</f>
        <v>145800</v>
      </c>
      <c r="C30" s="42">
        <f t="shared" ref="C30:I30" si="10">C6+C21</f>
        <v>119543</v>
      </c>
      <c r="D30" s="27">
        <f t="shared" ref="D30:D34" si="11">C30/B30*100</f>
        <v>81.9910836762689</v>
      </c>
      <c r="E30" s="47">
        <f t="shared" si="10"/>
        <v>117657</v>
      </c>
      <c r="F30" s="28">
        <f t="shared" si="1"/>
        <v>1886</v>
      </c>
      <c r="G30" s="29">
        <f t="shared" si="7"/>
        <v>1.60296454949557</v>
      </c>
      <c r="H30" s="42">
        <f t="shared" si="10"/>
        <v>5951</v>
      </c>
      <c r="I30" s="71">
        <f t="shared" si="10"/>
        <v>7001</v>
      </c>
      <c r="J30" s="28">
        <f t="shared" si="3"/>
        <v>-1050</v>
      </c>
      <c r="K30" s="35">
        <f t="shared" si="9"/>
        <v>-14.9978574489359</v>
      </c>
      <c r="L30" s="70"/>
    </row>
    <row r="31" s="1" customFormat="1" ht="24" customHeight="1" spans="1:12">
      <c r="A31" s="46" t="s">
        <v>46</v>
      </c>
      <c r="B31" s="42">
        <v>158877</v>
      </c>
      <c r="C31" s="32">
        <v>44718</v>
      </c>
      <c r="D31" s="27">
        <f t="shared" si="11"/>
        <v>28.1463018561529</v>
      </c>
      <c r="E31" s="48">
        <v>41309</v>
      </c>
      <c r="F31" s="28">
        <f t="shared" si="1"/>
        <v>3409</v>
      </c>
      <c r="G31" s="29">
        <f t="shared" si="7"/>
        <v>8.25243893582512</v>
      </c>
      <c r="H31" s="36">
        <f>C31-'[1]2024年10月 '!C31</f>
        <v>1933</v>
      </c>
      <c r="I31" s="36">
        <f>E31-'[1]2024年10月 '!E31</f>
        <v>1779</v>
      </c>
      <c r="J31" s="34">
        <f t="shared" si="3"/>
        <v>154</v>
      </c>
      <c r="K31" s="35">
        <f t="shared" si="9"/>
        <v>8.65654862282181</v>
      </c>
      <c r="L31" s="70"/>
    </row>
    <row r="32" s="1" customFormat="1" ht="24" customHeight="1" spans="1:12">
      <c r="A32" s="39" t="s">
        <v>47</v>
      </c>
      <c r="B32" s="44">
        <v>152307</v>
      </c>
      <c r="C32" s="32">
        <v>36997</v>
      </c>
      <c r="D32" s="49">
        <f t="shared" si="11"/>
        <v>24.2910700099142</v>
      </c>
      <c r="E32" s="50">
        <v>35945</v>
      </c>
      <c r="F32" s="45">
        <f t="shared" si="1"/>
        <v>1052</v>
      </c>
      <c r="G32" s="51">
        <f t="shared" si="7"/>
        <v>2.92669355960495</v>
      </c>
      <c r="H32" s="36">
        <f>C32-'[1]2024年10月 '!C32</f>
        <v>1554</v>
      </c>
      <c r="I32" s="36">
        <f>E32-'[1]2024年10月 '!E32</f>
        <v>1352</v>
      </c>
      <c r="J32" s="34">
        <f t="shared" si="3"/>
        <v>202</v>
      </c>
      <c r="K32" s="35">
        <f t="shared" si="9"/>
        <v>14.9408284023669</v>
      </c>
      <c r="L32" s="70"/>
    </row>
    <row r="33" s="5" customFormat="1" ht="24" customHeight="1" spans="1:12">
      <c r="A33" s="46" t="s">
        <v>48</v>
      </c>
      <c r="B33" s="42">
        <v>60600</v>
      </c>
      <c r="C33" s="32">
        <v>500</v>
      </c>
      <c r="D33" s="33">
        <f t="shared" si="11"/>
        <v>0.825082508250825</v>
      </c>
      <c r="E33" s="48">
        <v>500</v>
      </c>
      <c r="F33" s="28">
        <f t="shared" si="1"/>
        <v>0</v>
      </c>
      <c r="G33" s="35">
        <f t="shared" si="7"/>
        <v>0</v>
      </c>
      <c r="H33" s="36">
        <f>C33-'[1]2024年10月 '!C33</f>
        <v>0</v>
      </c>
      <c r="I33" s="36">
        <f>E33-'[1]2024年10月 '!E33</f>
        <v>0</v>
      </c>
      <c r="J33" s="34">
        <f t="shared" si="3"/>
        <v>0</v>
      </c>
      <c r="K33" s="35"/>
      <c r="L33" s="70"/>
    </row>
    <row r="34" s="1" customFormat="1" ht="24" customHeight="1" spans="1:12">
      <c r="A34" s="52" t="s">
        <v>49</v>
      </c>
      <c r="B34" s="53">
        <f>B30+B31+B33</f>
        <v>365277</v>
      </c>
      <c r="C34" s="53">
        <f t="shared" ref="C34:I34" si="12">C30+C31+C33</f>
        <v>164761</v>
      </c>
      <c r="D34" s="27">
        <f t="shared" si="11"/>
        <v>45.1057690465044</v>
      </c>
      <c r="E34" s="53">
        <f t="shared" si="12"/>
        <v>159466</v>
      </c>
      <c r="F34" s="54">
        <f t="shared" si="1"/>
        <v>5295</v>
      </c>
      <c r="G34" s="55">
        <f t="shared" si="7"/>
        <v>3.32045702532201</v>
      </c>
      <c r="H34" s="53">
        <f t="shared" si="12"/>
        <v>7884</v>
      </c>
      <c r="I34" s="53">
        <f t="shared" si="12"/>
        <v>8780</v>
      </c>
      <c r="J34" s="72">
        <f t="shared" si="3"/>
        <v>-896</v>
      </c>
      <c r="K34" s="55">
        <f>J34/I34*100</f>
        <v>-10.2050113895216</v>
      </c>
      <c r="L34" s="73"/>
    </row>
    <row r="35" spans="1:12">
      <c r="A35" s="56"/>
      <c r="B35" s="57"/>
      <c r="C35" s="57"/>
      <c r="D35" s="57"/>
      <c r="E35" s="57"/>
      <c r="F35" s="58"/>
      <c r="G35" s="58"/>
      <c r="H35" s="59"/>
      <c r="I35" s="74"/>
      <c r="J35" s="58"/>
      <c r="K35" s="58"/>
      <c r="L35" s="75" t="s">
        <v>50</v>
      </c>
    </row>
  </sheetData>
  <mergeCells count="2">
    <mergeCell ref="A1:L1"/>
    <mergeCell ref="A35:E35"/>
  </mergeCells>
  <printOptions horizontalCentered="1" verticalCentered="1"/>
  <pageMargins left="0.118055555555556" right="0.156944444444444" top="0.196527777777778" bottom="0.393055555555556" header="0.314583333333333" footer="0.314583333333333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2024年11月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CZ</cp:lastModifiedBy>
  <dcterms:created xsi:type="dcterms:W3CDTF">2024-12-02T08:20:14Z</dcterms:created>
  <dcterms:modified xsi:type="dcterms:W3CDTF">2024-12-02T08:20:39Z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849BC005AF354C00B986CDA35B0122EB_11</vt:lpwstr>
  </property>
  <property fmtid="{D5CDD505-2E9C-101B-9397-08002B2CF9AE}" pid="3" name="KSOProductBuildVer">
    <vt:lpwstr>2052-12.1.0.17857</vt:lpwstr>
  </property>
</Properties>
</file>