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405" windowWidth="27735" windowHeight="11985" activeTab="1"/>
  </bookViews>
  <sheets>
    <sheet name="草案封面" sheetId="5" r:id="rId1"/>
    <sheet name="一般公共预算调整表" sheetId="1" r:id="rId2"/>
    <sheet name="一般公共预算支出调整表" sheetId="8" r:id="rId3"/>
    <sheet name="政府性基金调整表" sheetId="3" r:id="rId4"/>
    <sheet name="国有资本经营预算调整表" sheetId="7" r:id="rId5"/>
    <sheet name="政府性债券安排表" sheetId="9" r:id="rId6"/>
  </sheets>
  <definedNames>
    <definedName name="_xlnm._FilterDatabase" localSheetId="5" hidden="1">政府性债券安排表!$A$4:$R$48</definedName>
    <definedName name="_xlnm.Print_Area" localSheetId="4">国有资本经营预算调整表!$A$1:$H$23</definedName>
    <definedName name="_xlnm.Print_Area" localSheetId="1">一般公共预算调整表!$A$1:$J$33</definedName>
    <definedName name="_xlnm.Print_Area" localSheetId="2">一般公共预算支出调整表!$A$1:$D$26</definedName>
    <definedName name="_xlnm.Print_Area" localSheetId="3">政府性基金调整表!$A$1:$I$32</definedName>
    <definedName name="_xlnm.Print_Area" localSheetId="5">政府性债券安排表!$A$1:$R$48</definedName>
    <definedName name="_xlnm.Print_Titles" localSheetId="1">一般公共预算调整表!$1:$4</definedName>
    <definedName name="_xlnm.Print_Titles" localSheetId="3">政府性基金调整表!$1:$5</definedName>
    <definedName name="_xlnm.Print_Titles" localSheetId="5">政府性债券安排表!$1:$4</definedName>
  </definedNames>
  <calcPr calcId="124519" iterate="1"/>
</workbook>
</file>

<file path=xl/calcChain.xml><?xml version="1.0" encoding="utf-8"?>
<calcChain xmlns="http://schemas.openxmlformats.org/spreadsheetml/2006/main">
  <c r="Q48" i="9"/>
  <c r="P48"/>
  <c r="O48"/>
  <c r="N48"/>
  <c r="M48"/>
  <c r="L48"/>
  <c r="K48"/>
  <c r="J48"/>
  <c r="I48"/>
  <c r="H48"/>
  <c r="G48"/>
  <c r="F48"/>
  <c r="H10" i="7"/>
  <c r="I30" i="3"/>
  <c r="B32"/>
  <c r="C12" i="8"/>
  <c r="C10"/>
  <c r="C7"/>
  <c r="C6"/>
  <c r="C9"/>
  <c r="I5" i="1"/>
  <c r="C20" i="8"/>
  <c r="C16"/>
  <c r="C15"/>
  <c r="C14"/>
  <c r="C11"/>
  <c r="C8"/>
  <c r="J31" i="1" l="1"/>
  <c r="J30"/>
  <c r="J7"/>
  <c r="J6"/>
  <c r="D32"/>
  <c r="D31"/>
  <c r="I28"/>
  <c r="J10"/>
  <c r="J11"/>
  <c r="J8" s="1"/>
  <c r="J13"/>
  <c r="J14"/>
  <c r="J9"/>
  <c r="G6" i="7"/>
  <c r="G16" s="1"/>
  <c r="H11"/>
  <c r="H12"/>
  <c r="F9"/>
  <c r="D18"/>
  <c r="D19"/>
  <c r="C16"/>
  <c r="B16"/>
  <c r="D12"/>
  <c r="D11"/>
  <c r="D10"/>
  <c r="I7" i="3"/>
  <c r="B31" i="1"/>
  <c r="B23"/>
  <c r="B20"/>
  <c r="B17"/>
  <c r="C5" i="8"/>
  <c r="B5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 s="1"/>
  <c r="F6" i="3" l="1"/>
  <c r="B6"/>
  <c r="H8" i="1"/>
  <c r="H5"/>
  <c r="H28" s="1"/>
  <c r="H29" s="1"/>
  <c r="B9"/>
  <c r="G21" i="7"/>
  <c r="C21"/>
  <c r="H7"/>
  <c r="H8"/>
  <c r="H9"/>
  <c r="H13"/>
  <c r="H14"/>
  <c r="H15"/>
  <c r="D7"/>
  <c r="D8"/>
  <c r="D16" s="1"/>
  <c r="D9"/>
  <c r="D13"/>
  <c r="D14"/>
  <c r="D15"/>
  <c r="D17"/>
  <c r="D6"/>
  <c r="F6"/>
  <c r="F16" s="1"/>
  <c r="F21" s="1"/>
  <c r="B21"/>
  <c r="B8" i="1" l="1"/>
  <c r="B30"/>
  <c r="B33" s="1"/>
  <c r="D21" i="7"/>
  <c r="H6"/>
  <c r="H16"/>
  <c r="H21" s="1"/>
  <c r="F32" i="3"/>
  <c r="D11"/>
  <c r="D12"/>
  <c r="D13"/>
  <c r="D14"/>
  <c r="D15"/>
  <c r="D16"/>
  <c r="D17"/>
  <c r="D18"/>
  <c r="D19"/>
  <c r="D20"/>
  <c r="D21"/>
  <c r="D22"/>
  <c r="D10"/>
  <c r="J5" i="1" l="1"/>
  <c r="J28" s="1"/>
  <c r="J29" s="1"/>
  <c r="C20"/>
  <c r="D10"/>
  <c r="D11"/>
  <c r="D12"/>
  <c r="D13"/>
  <c r="D14"/>
  <c r="D15"/>
  <c r="D16"/>
  <c r="C5"/>
  <c r="D7"/>
  <c r="J33" l="1"/>
  <c r="H33"/>
  <c r="I31" i="3" l="1"/>
  <c r="G6"/>
  <c r="G32" s="1"/>
  <c r="H6"/>
  <c r="H32" s="1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8"/>
  <c r="I6" l="1"/>
  <c r="C6"/>
  <c r="C32" s="1"/>
  <c r="I28"/>
  <c r="I29"/>
  <c r="I32" l="1"/>
  <c r="D28"/>
  <c r="D29"/>
  <c r="D30"/>
  <c r="D31"/>
  <c r="D7"/>
  <c r="C9" i="1"/>
  <c r="D6" l="1"/>
  <c r="D5" s="1"/>
  <c r="D17"/>
  <c r="D18"/>
  <c r="D19"/>
  <c r="D20"/>
  <c r="D21"/>
  <c r="D22"/>
  <c r="D24"/>
  <c r="D25"/>
  <c r="D26"/>
  <c r="D27"/>
  <c r="D28"/>
  <c r="D29"/>
  <c r="C23" l="1"/>
  <c r="E11"/>
  <c r="F11" s="1"/>
  <c r="E18"/>
  <c r="L33"/>
  <c r="K33"/>
  <c r="E16"/>
  <c r="F16" s="1"/>
  <c r="E14"/>
  <c r="F14" s="1"/>
  <c r="E13"/>
  <c r="F13" s="1"/>
  <c r="E10"/>
  <c r="E5"/>
  <c r="F5" s="1"/>
  <c r="D23" l="1"/>
  <c r="C30"/>
  <c r="C33" s="1"/>
  <c r="C8"/>
  <c r="D8" s="1"/>
  <c r="D9"/>
  <c r="E15"/>
  <c r="F15" s="1"/>
  <c r="D30" l="1"/>
  <c r="D33" s="1"/>
  <c r="E9"/>
  <c r="F9" s="1"/>
  <c r="E30" l="1"/>
  <c r="F30" s="1"/>
  <c r="D8" i="3"/>
  <c r="D9"/>
  <c r="D6" l="1"/>
  <c r="D32" s="1"/>
</calcChain>
</file>

<file path=xl/sharedStrings.xml><?xml version="1.0" encoding="utf-8"?>
<sst xmlns="http://schemas.openxmlformats.org/spreadsheetml/2006/main" count="390" uniqueCount="267">
  <si>
    <t>单位：万元</t>
    <phoneticPr fontId="4" type="noConversion"/>
  </si>
  <si>
    <r>
      <t>收</t>
    </r>
    <r>
      <rPr>
        <sz val="12"/>
        <rFont val="Times New Roman"/>
        <family val="1"/>
      </rPr>
      <t xml:space="preserve">                 </t>
    </r>
    <r>
      <rPr>
        <sz val="12"/>
        <rFont val="幼圆"/>
        <family val="3"/>
        <charset val="134"/>
      </rPr>
      <t>入</t>
    </r>
    <phoneticPr fontId="4" type="noConversion"/>
  </si>
  <si>
    <t>增加额</t>
    <phoneticPr fontId="4" type="noConversion"/>
  </si>
  <si>
    <t>增长%</t>
    <phoneticPr fontId="4" type="noConversion"/>
  </si>
  <si>
    <r>
      <t>支</t>
    </r>
    <r>
      <rPr>
        <sz val="12"/>
        <rFont val="Times New Roman"/>
        <family val="1"/>
      </rPr>
      <t xml:space="preserve">               </t>
    </r>
    <r>
      <rPr>
        <sz val="12"/>
        <rFont val="幼圆"/>
        <family val="3"/>
        <charset val="134"/>
      </rPr>
      <t>出</t>
    </r>
    <phoneticPr fontId="4" type="noConversion"/>
  </si>
  <si>
    <t>一、一般公共预算收入</t>
    <phoneticPr fontId="4" type="noConversion"/>
  </si>
  <si>
    <t>一、一般公共预算支出</t>
    <phoneticPr fontId="4" type="noConversion"/>
  </si>
  <si>
    <t>二、上级补助收入</t>
    <phoneticPr fontId="4" type="noConversion"/>
  </si>
  <si>
    <r>
      <t xml:space="preserve"> </t>
    </r>
    <r>
      <rPr>
        <sz val="12"/>
        <rFont val="宋体"/>
        <family val="3"/>
        <charset val="134"/>
      </rPr>
      <t>（一）本级公共预算支出</t>
    </r>
    <phoneticPr fontId="4" type="noConversion"/>
  </si>
  <si>
    <t xml:space="preserve">  （一）可支配财力补助</t>
    <phoneticPr fontId="4" type="noConversion"/>
  </si>
  <si>
    <t xml:space="preserve"> （二）上级追加及提前下达资金、结转支出资金</t>
    <phoneticPr fontId="4" type="noConversion"/>
  </si>
  <si>
    <t xml:space="preserve">    1、税收返还</t>
    <phoneticPr fontId="4" type="noConversion"/>
  </si>
  <si>
    <t>二、上解上级支出</t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</si>
  <si>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  2、均衡性转移支付</t>
    </r>
    <phoneticPr fontId="4" type="noConversion"/>
  </si>
  <si>
    <t xml:space="preserve">  （一）上解省基数及专项借款</t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</si>
  <si>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  3、县级基本财力保障</t>
    </r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</si>
  <si>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（二）上缴省临时救助借款</t>
    </r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</si>
  <si>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  4、固定数据补助支出</t>
    </r>
    <phoneticPr fontId="4" type="noConversion"/>
  </si>
  <si>
    <t xml:space="preserve">  （三）上划法院、检察院经费基数</t>
    <phoneticPr fontId="4" type="noConversion"/>
  </si>
  <si>
    <t xml:space="preserve">    5、企业事业单位划转补助收入（含工商质监）</t>
    <phoneticPr fontId="4" type="noConversion"/>
  </si>
  <si>
    <t>三、安排预算稳定调节基金</t>
    <phoneticPr fontId="4" type="noConversion"/>
  </si>
  <si>
    <t>四、地方债券转货支出</t>
    <phoneticPr fontId="4" type="noConversion"/>
  </si>
  <si>
    <t>五、地方债券还本支出</t>
    <phoneticPr fontId="4" type="noConversion"/>
  </si>
  <si>
    <t xml:space="preserve">  （二）不可支配财力补助（上级追加和提前下达资金）</t>
    <phoneticPr fontId="4" type="noConversion"/>
  </si>
  <si>
    <t>三、调入资金（基金收入等）</t>
    <phoneticPr fontId="4" type="noConversion"/>
  </si>
  <si>
    <t>五、收回存量资金统筹收入</t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</si>
  <si>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   1、收回统筹存量资金 </t>
    </r>
    <phoneticPr fontId="4" type="noConversion"/>
  </si>
  <si>
    <t>六、债务收入</t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</si>
  <si>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  1、地方政府债券转贷收入（含置换债券）</t>
    </r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</si>
  <si>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  2、上级临时救助借款</t>
    </r>
    <phoneticPr fontId="4" type="noConversion"/>
  </si>
  <si>
    <t>七、调剂使用上级补助</t>
    <phoneticPr fontId="4" type="noConversion"/>
  </si>
  <si>
    <t>八、上年结转收入</t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</si>
  <si>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  1、上年结转</t>
    </r>
    <phoneticPr fontId="4" type="noConversion"/>
  </si>
  <si>
    <t>六、财政总支出</t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</si>
  <si>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  2、净结余</t>
    </r>
    <phoneticPr fontId="4" type="noConversion"/>
  </si>
  <si>
    <t>七、剔除上级追加后总支出</t>
    <phoneticPr fontId="4" type="noConversion"/>
  </si>
  <si>
    <t>本级可安排财力合计</t>
    <phoneticPr fontId="4" type="noConversion"/>
  </si>
  <si>
    <t>八、年终结余</t>
    <phoneticPr fontId="4" type="noConversion"/>
  </si>
  <si>
    <t>加：不可支配财力补助</t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</si>
  <si>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其中：结转下年支出</t>
    </r>
    <phoneticPr fontId="4" type="noConversion"/>
  </si>
  <si>
    <t xml:space="preserve">    上年结转</t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</si>
  <si>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      净结余</t>
    </r>
    <phoneticPr fontId="4" type="noConversion"/>
  </si>
  <si>
    <t>合       计</t>
    <phoneticPr fontId="4" type="noConversion"/>
  </si>
  <si>
    <t>合     计</t>
    <phoneticPr fontId="4" type="noConversion"/>
  </si>
  <si>
    <t xml:space="preserve">      重大公共卫生项目</t>
    <phoneticPr fontId="4" type="noConversion"/>
  </si>
  <si>
    <t>新生儿缺陷防控，防控中心、艾滋病等防治经费</t>
    <phoneticPr fontId="4" type="noConversion"/>
  </si>
  <si>
    <t>四术经费、流动人口计生经费、考核、孕前检查等</t>
    <phoneticPr fontId="4" type="noConversion"/>
  </si>
  <si>
    <t>调整数</t>
    <phoneticPr fontId="4" type="noConversion"/>
  </si>
  <si>
    <t xml:space="preserve">    6、其他转移性收入（革命老区转移支付等）</t>
    <phoneticPr fontId="4" type="noConversion"/>
  </si>
  <si>
    <t xml:space="preserve">  （一）税收收入</t>
    <phoneticPr fontId="4" type="noConversion"/>
  </si>
  <si>
    <t xml:space="preserve">  （二）非税收入</t>
    <phoneticPr fontId="4" type="noConversion"/>
  </si>
  <si>
    <t>附表1</t>
    <phoneticPr fontId="4" type="noConversion"/>
  </si>
  <si>
    <t>单位：万元</t>
  </si>
  <si>
    <t>收入项目</t>
    <phoneticPr fontId="4" type="noConversion"/>
  </si>
  <si>
    <t>调整数</t>
    <phoneticPr fontId="4" type="noConversion"/>
  </si>
  <si>
    <t>支出项目</t>
    <phoneticPr fontId="4" type="noConversion"/>
  </si>
  <si>
    <t xml:space="preserve">   </t>
    <phoneticPr fontId="4" type="noConversion"/>
  </si>
  <si>
    <t>债券资金</t>
    <phoneticPr fontId="4" type="noConversion"/>
  </si>
  <si>
    <t>一、基金预算收入</t>
    <phoneticPr fontId="4" type="noConversion"/>
  </si>
  <si>
    <t>一、基金预算支出</t>
    <phoneticPr fontId="4" type="noConversion"/>
  </si>
  <si>
    <t>1、国家电影事业发展专项资金收入</t>
    <phoneticPr fontId="4" type="noConversion"/>
  </si>
  <si>
    <t>2、大中型水库移民后期扶持基金收入</t>
    <phoneticPr fontId="4" type="noConversion"/>
  </si>
  <si>
    <t>3、小型水库移民扶助基金收入</t>
    <phoneticPr fontId="4" type="noConversion"/>
  </si>
  <si>
    <t>4、国有土地使用权出让收入</t>
    <phoneticPr fontId="4" type="noConversion"/>
  </si>
  <si>
    <t>5、城市公用事业附加收入</t>
    <phoneticPr fontId="4" type="noConversion"/>
  </si>
  <si>
    <t>6、国有土地收益基金收入</t>
    <phoneticPr fontId="4" type="noConversion"/>
  </si>
  <si>
    <t>7、农业土地开发资金收入</t>
    <phoneticPr fontId="4" type="noConversion"/>
  </si>
  <si>
    <t>8、新增建设用地土地有偿使用费收入</t>
    <phoneticPr fontId="4" type="noConversion"/>
  </si>
  <si>
    <t>9、城市基础设施配套费收入</t>
    <phoneticPr fontId="4" type="noConversion"/>
  </si>
  <si>
    <t>10、污水处理费收入</t>
    <phoneticPr fontId="4" type="noConversion"/>
  </si>
  <si>
    <t>11、大中型水库库区基金收入</t>
    <phoneticPr fontId="4" type="noConversion"/>
  </si>
  <si>
    <t>12、港口建设费收入</t>
    <phoneticPr fontId="4" type="noConversion"/>
  </si>
  <si>
    <t>14、散装水泥专项资金收入</t>
    <phoneticPr fontId="4" type="noConversion"/>
  </si>
  <si>
    <t>15、新型墙体材料专项基金收入</t>
    <phoneticPr fontId="4" type="noConversion"/>
  </si>
  <si>
    <t>16、旅游发展基金收入</t>
    <phoneticPr fontId="4" type="noConversion"/>
  </si>
  <si>
    <t>17、彩票公益金收入</t>
    <phoneticPr fontId="4" type="noConversion"/>
  </si>
  <si>
    <t>18、其他政府性基金收入</t>
    <phoneticPr fontId="4" type="noConversion"/>
  </si>
  <si>
    <t>基 金 收 入 总 计</t>
    <phoneticPr fontId="4" type="noConversion"/>
  </si>
  <si>
    <t>编制单位：陆丰市财政局</t>
    <phoneticPr fontId="16" type="noConversion"/>
  </si>
  <si>
    <t>调整后预算数</t>
    <phoneticPr fontId="4" type="noConversion"/>
  </si>
  <si>
    <t>1、国家电影事业发展专项资金相关支出</t>
    <phoneticPr fontId="22" type="noConversion"/>
  </si>
  <si>
    <t>2、大中型水库移民后期扶持基金支出</t>
    <phoneticPr fontId="22" type="noConversion"/>
  </si>
  <si>
    <t>3、小型水库移民扶助基金相关支出</t>
    <phoneticPr fontId="22" type="noConversion"/>
  </si>
  <si>
    <t>4、政府住房基金相关支出</t>
    <phoneticPr fontId="22" type="noConversion"/>
  </si>
  <si>
    <t>5、国有土地使用权出让相关支出</t>
    <phoneticPr fontId="22" type="noConversion"/>
  </si>
  <si>
    <t>6、城市公用事业附加相关支出</t>
    <phoneticPr fontId="22" type="noConversion"/>
  </si>
  <si>
    <t>7、国有土地收益基金相关支出</t>
    <phoneticPr fontId="22" type="noConversion"/>
  </si>
  <si>
    <t>8、农业土地开发资金相关支出</t>
    <phoneticPr fontId="22" type="noConversion"/>
  </si>
  <si>
    <t>9、新增建设用地有偿使用费支出</t>
    <phoneticPr fontId="22" type="noConversion"/>
  </si>
  <si>
    <t>10、城市基础设施配套费相关支出</t>
    <phoneticPr fontId="22" type="noConversion"/>
  </si>
  <si>
    <t>11、大中型水库库区基金相关支出</t>
    <phoneticPr fontId="22" type="noConversion"/>
  </si>
  <si>
    <t>12、港口建设费相关支出</t>
    <phoneticPr fontId="22" type="noConversion"/>
  </si>
  <si>
    <t>13、无线电频率占用费安排的支出</t>
    <phoneticPr fontId="22" type="noConversion"/>
  </si>
  <si>
    <t>14、散装水泥专项资金相关支出</t>
    <phoneticPr fontId="22" type="noConversion"/>
  </si>
  <si>
    <t>15、新型墙体材料专项基金相关支出</t>
    <phoneticPr fontId="22" type="noConversion"/>
  </si>
  <si>
    <t>16、彩票公益金相关支出</t>
    <phoneticPr fontId="22" type="noConversion"/>
  </si>
  <si>
    <r>
      <t>1</t>
    </r>
    <r>
      <rPr>
        <b/>
        <sz val="10"/>
        <rFont val="宋体"/>
        <family val="3"/>
        <charset val="134"/>
      </rPr>
      <t>7</t>
    </r>
    <r>
      <rPr>
        <b/>
        <sz val="10"/>
        <rFont val="宋体"/>
        <family val="3"/>
        <charset val="134"/>
      </rPr>
      <t>、</t>
    </r>
    <r>
      <rPr>
        <b/>
        <sz val="10"/>
        <rFont val="宋体"/>
        <family val="3"/>
        <charset val="134"/>
      </rPr>
      <t>污水处理费相关支出</t>
    </r>
    <phoneticPr fontId="22" type="noConversion"/>
  </si>
  <si>
    <r>
      <t>18</t>
    </r>
    <r>
      <rPr>
        <b/>
        <sz val="10"/>
        <rFont val="宋体"/>
        <family val="3"/>
        <charset val="134"/>
      </rPr>
      <t>、商业服务业等支出</t>
    </r>
    <phoneticPr fontId="22" type="noConversion"/>
  </si>
  <si>
    <t>二、上解支出</t>
    <phoneticPr fontId="22" type="noConversion"/>
  </si>
  <si>
    <t>四、政府性基金调出资金</t>
    <phoneticPr fontId="22" type="noConversion"/>
  </si>
  <si>
    <t>五、结转下年支出</t>
    <phoneticPr fontId="22" type="noConversion"/>
  </si>
  <si>
    <t>基 金 支 出 总 计</t>
    <phoneticPr fontId="22" type="noConversion"/>
  </si>
  <si>
    <t>年初预算数</t>
    <phoneticPr fontId="4" type="noConversion"/>
  </si>
  <si>
    <r>
      <t>调整后</t>
    </r>
    <r>
      <rPr>
        <sz val="12"/>
        <rFont val="宋体"/>
        <family val="3"/>
        <charset val="134"/>
      </rPr>
      <t>预算数</t>
    </r>
    <phoneticPr fontId="4" type="noConversion"/>
  </si>
  <si>
    <t>三、专项债券还本支出</t>
    <phoneticPr fontId="22" type="noConversion"/>
  </si>
  <si>
    <t>追加（减）安排</t>
    <phoneticPr fontId="4" type="noConversion"/>
  </si>
  <si>
    <t>陆丰市交通运输局</t>
  </si>
  <si>
    <t>陆丰市水利工程建设管理中心</t>
  </si>
  <si>
    <t>陆丰市水务局</t>
  </si>
  <si>
    <t>陆丰市教育局</t>
  </si>
  <si>
    <t>陆丰市住房和城乡建设局</t>
  </si>
  <si>
    <t>陆丰市甲东镇人民政府</t>
  </si>
  <si>
    <t>陆丰市农业农村局</t>
  </si>
  <si>
    <t xml:space="preserve">    7、上级追加补助资金</t>
    <phoneticPr fontId="4" type="noConversion"/>
  </si>
  <si>
    <t>一、利润收入</t>
    <phoneticPr fontId="4" type="noConversion"/>
  </si>
  <si>
    <t>一、国有资本经营预算支出</t>
    <phoneticPr fontId="4" type="noConversion"/>
  </si>
  <si>
    <t>二、股利、股息收入</t>
    <phoneticPr fontId="4" type="noConversion"/>
  </si>
  <si>
    <t>三、产权转让收入</t>
    <phoneticPr fontId="4" type="noConversion"/>
  </si>
  <si>
    <t>四、清算收入</t>
    <phoneticPr fontId="4" type="noConversion"/>
  </si>
  <si>
    <t>二、转移性支出</t>
    <phoneticPr fontId="4" type="noConversion"/>
  </si>
  <si>
    <t>五、其他国有资本经营收入</t>
    <phoneticPr fontId="4" type="noConversion"/>
  </si>
  <si>
    <t xml:space="preserve">  1、国有资本经营预算转移支付</t>
    <phoneticPr fontId="4" type="noConversion"/>
  </si>
  <si>
    <t>六、国有资本经营预算转移支付收入</t>
    <phoneticPr fontId="4" type="noConversion"/>
  </si>
  <si>
    <t xml:space="preserve">  2、调出资金</t>
    <phoneticPr fontId="4" type="noConversion"/>
  </si>
  <si>
    <t>本年收入合计</t>
    <phoneticPr fontId="4" type="noConversion"/>
  </si>
  <si>
    <t>本年支出合计</t>
    <phoneticPr fontId="4" type="noConversion"/>
  </si>
  <si>
    <t>上年结转</t>
    <phoneticPr fontId="4" type="noConversion"/>
  </si>
  <si>
    <t>结转下年</t>
    <phoneticPr fontId="4" type="noConversion"/>
  </si>
  <si>
    <t>其中：净结余</t>
    <phoneticPr fontId="4" type="noConversion"/>
  </si>
  <si>
    <t xml:space="preserve">      项目结转</t>
    <phoneticPr fontId="4" type="noConversion"/>
  </si>
  <si>
    <t>收入总计</t>
    <phoneticPr fontId="4" type="noConversion"/>
  </si>
  <si>
    <t>支出总计</t>
    <phoneticPr fontId="4" type="noConversion"/>
  </si>
  <si>
    <t>陆丰市人力资源和社会保障局</t>
  </si>
  <si>
    <t>陆丰市卫生健康局</t>
  </si>
  <si>
    <t>陆丰市发展和改革局</t>
  </si>
  <si>
    <t>四、调入预算稳定调节基金</t>
    <phoneticPr fontId="4" type="noConversion"/>
  </si>
  <si>
    <t>陆丰市乌坎村乡村振兴配套设施建设项目</t>
  </si>
  <si>
    <t>陆丰市博社农旅融合生态农业示范园项目</t>
  </si>
  <si>
    <t>2023年度30宗小型水库除险加固工程</t>
  </si>
  <si>
    <t>国道228线甲子至南塘段改建工程</t>
  </si>
  <si>
    <t>陆丰市碣石镇玄武山自来水厂扩容提质及老旧管道改造工程项目</t>
  </si>
  <si>
    <t>陆丰东海经济开发区产业园区二期基础设施配套建设项目</t>
  </si>
  <si>
    <t>陆丰市冷链物资仓库新建项目</t>
  </si>
  <si>
    <t>陆丰市城东镇农村产业基础设施提升项目</t>
  </si>
  <si>
    <t>陆丰市渔港经济区甲子渔港核心区建设工程项目</t>
  </si>
  <si>
    <t>陆丰市金厢镇十二岗村乡村振兴配套基础设施建设工程</t>
  </si>
  <si>
    <t>星都经济开发区产业园区基础设施配套工程（二期）</t>
  </si>
  <si>
    <t>陆丰市碣石海工基地（二期）项目</t>
  </si>
  <si>
    <t>陆丰市碣石海工基地（三期）项目</t>
  </si>
  <si>
    <t>陆丰市第二污水处理厂（一期）工程及配套管网工程</t>
  </si>
  <si>
    <t>陆丰市文化创意产业园片区基础设施项目</t>
  </si>
  <si>
    <t>陆丰市高质量推进农村生活污水治理项目</t>
  </si>
  <si>
    <t>陆丰市预制菜产业园建设项目</t>
  </si>
  <si>
    <t>陆丰市金厢渔港建设项目</t>
  </si>
  <si>
    <t>陆丰市乡村振兴人居环境提升建设工程</t>
  </si>
  <si>
    <t>陆丰市高级技工学校新建项目</t>
  </si>
  <si>
    <t>陆丰产业转移工业园（省级）基础设施建设项目</t>
  </si>
  <si>
    <t>陆丰市螺河至碣石引水工程</t>
  </si>
  <si>
    <t>陆丰市乌坎滨海旅游环境综合整治项目</t>
  </si>
  <si>
    <t>陆丰市东海镇老旧小区综合改造项目</t>
  </si>
  <si>
    <t>一般债券</t>
  </si>
  <si>
    <t>专项债券</t>
  </si>
  <si>
    <t>陆丰市东海街道办事处</t>
  </si>
  <si>
    <t>陆丰市甲西镇人民政府</t>
  </si>
  <si>
    <t>陆丰市碣石镇人民政府</t>
  </si>
  <si>
    <t>广东陆丰东海经济开发区管理委员会</t>
  </si>
  <si>
    <t>陆丰市城东街道办事处</t>
  </si>
  <si>
    <t>陆丰市甲子镇人民政府</t>
  </si>
  <si>
    <t>陆丰市金厢镇人民政府</t>
  </si>
  <si>
    <t>陆丰星都管理办公室</t>
  </si>
  <si>
    <t>陆丰市碣石临港工业园开发有限公司</t>
  </si>
  <si>
    <t>陆丰市科技工业和信息化局</t>
  </si>
  <si>
    <t>陆丰市城乡供水有限公司</t>
  </si>
  <si>
    <t>附表2</t>
    <phoneticPr fontId="4" type="noConversion"/>
  </si>
  <si>
    <t>项              目</t>
    <phoneticPr fontId="4" type="noConversion"/>
  </si>
  <si>
    <t>年初本级预算数</t>
    <phoneticPr fontId="4" type="noConversion"/>
  </si>
  <si>
    <t>调整金额</t>
    <phoneticPr fontId="4" type="noConversion"/>
  </si>
  <si>
    <t>调整后本级预算数</t>
    <phoneticPr fontId="4" type="noConversion"/>
  </si>
  <si>
    <t>一般公共预算支出合计</t>
    <phoneticPr fontId="4" type="noConversion"/>
  </si>
  <si>
    <t>一、一般公共服务</t>
  </si>
  <si>
    <t>二、公共安全</t>
    <phoneticPr fontId="4" type="noConversion"/>
  </si>
  <si>
    <t>三、教育</t>
    <phoneticPr fontId="4" type="noConversion"/>
  </si>
  <si>
    <t>四、科学技术</t>
    <phoneticPr fontId="4" type="noConversion"/>
  </si>
  <si>
    <t>五、文化体育与传媒</t>
    <phoneticPr fontId="4" type="noConversion"/>
  </si>
  <si>
    <t>六、社会保障和就业</t>
    <phoneticPr fontId="4" type="noConversion"/>
  </si>
  <si>
    <t>七、医疗卫生</t>
    <phoneticPr fontId="4" type="noConversion"/>
  </si>
  <si>
    <t>八、节能环保</t>
    <phoneticPr fontId="4" type="noConversion"/>
  </si>
  <si>
    <t>九、城乡社区</t>
    <phoneticPr fontId="4" type="noConversion"/>
  </si>
  <si>
    <t>十、农林水</t>
    <phoneticPr fontId="4" type="noConversion"/>
  </si>
  <si>
    <t>十一、交通运输</t>
    <phoneticPr fontId="4" type="noConversion"/>
  </si>
  <si>
    <t>十二、资源勘探电力信息等</t>
    <phoneticPr fontId="4" type="noConversion"/>
  </si>
  <si>
    <t>十三、商业服务业等</t>
    <phoneticPr fontId="4" type="noConversion"/>
  </si>
  <si>
    <t>十四、金融支出</t>
    <phoneticPr fontId="4" type="noConversion"/>
  </si>
  <si>
    <t>十五、国土资源气象等</t>
    <phoneticPr fontId="4" type="noConversion"/>
  </si>
  <si>
    <t>十六、住房保障支出</t>
    <phoneticPr fontId="4" type="noConversion"/>
  </si>
  <si>
    <t>十七、粮油物资储备</t>
    <phoneticPr fontId="4" type="noConversion"/>
  </si>
  <si>
    <t>十八、灾害防治及应急管理</t>
    <phoneticPr fontId="4" type="noConversion"/>
  </si>
  <si>
    <t>十九、预备费</t>
    <phoneticPr fontId="4" type="noConversion"/>
  </si>
  <si>
    <t>二十、债务付息及发行费支出</t>
    <phoneticPr fontId="4" type="noConversion"/>
  </si>
  <si>
    <t>二十一、其他支出</t>
    <phoneticPr fontId="4" type="noConversion"/>
  </si>
  <si>
    <t xml:space="preserve">      重大公共卫生项目</t>
    <phoneticPr fontId="4" type="noConversion"/>
  </si>
  <si>
    <t xml:space="preserve">附表3                                                   </t>
    <phoneticPr fontId="4" type="noConversion"/>
  </si>
  <si>
    <t xml:space="preserve">附表4  </t>
    <phoneticPr fontId="4" type="noConversion"/>
  </si>
  <si>
    <t>陆丰市2024年预算调整草案</t>
    <phoneticPr fontId="16" type="noConversion"/>
  </si>
  <si>
    <t>编制时间：二○二四年十二月</t>
    <phoneticPr fontId="16" type="noConversion"/>
  </si>
  <si>
    <t>陆丰市2024年一般公共预算调整表（草案）</t>
    <phoneticPr fontId="4" type="noConversion"/>
  </si>
  <si>
    <t>陆丰市2024年一般公共预算本级支出调整预算表(草案）</t>
    <phoneticPr fontId="4" type="noConversion"/>
  </si>
  <si>
    <t>陆丰市2024年政府性基金预算调整表（草案）</t>
    <phoneticPr fontId="4" type="noConversion"/>
  </si>
  <si>
    <t>陆丰市2024年国有资本经营预算调整表（草案）</t>
    <phoneticPr fontId="4" type="noConversion"/>
  </si>
  <si>
    <t xml:space="preserve">   1、供水股权出让收入</t>
    <phoneticPr fontId="4" type="noConversion"/>
  </si>
  <si>
    <t xml:space="preserve">  1、解决历史遗留问题及改革成本支出</t>
    <phoneticPr fontId="28" type="noConversion"/>
  </si>
  <si>
    <t xml:space="preserve">  2、国有企业资本金注入</t>
    <phoneticPr fontId="28" type="noConversion"/>
  </si>
  <si>
    <t xml:space="preserve">  3、国有企业政策性补贴</t>
    <phoneticPr fontId="28" type="noConversion"/>
  </si>
  <si>
    <t xml:space="preserve">  4、其他国有资本经营预算支出</t>
    <phoneticPr fontId="28" type="noConversion"/>
  </si>
  <si>
    <t>19、债务付息（发行费）支出</t>
    <phoneticPr fontId="22" type="noConversion"/>
  </si>
  <si>
    <t>二、调入资金</t>
    <phoneticPr fontId="4" type="noConversion"/>
  </si>
  <si>
    <t>三、地方专项债券</t>
    <phoneticPr fontId="4" type="noConversion"/>
  </si>
  <si>
    <t>四、基金补助收入</t>
    <phoneticPr fontId="4" type="noConversion"/>
  </si>
  <si>
    <t>五、上年结转收入</t>
    <phoneticPr fontId="4" type="noConversion"/>
  </si>
  <si>
    <t xml:space="preserve">     2、调入国有资本经营预算</t>
    <phoneticPr fontId="4" type="noConversion"/>
  </si>
  <si>
    <r>
      <t>20</t>
    </r>
    <r>
      <rPr>
        <b/>
        <sz val="10"/>
        <rFont val="宋体"/>
        <family val="3"/>
        <charset val="134"/>
      </rPr>
      <t>、其他政府性基金支出（专项债支出）</t>
    </r>
    <phoneticPr fontId="22" type="noConversion"/>
  </si>
  <si>
    <t>陆丰市2024年新增政府性债券资金安排调整表</t>
  </si>
  <si>
    <t>附表5</t>
  </si>
  <si>
    <t>序号</t>
  </si>
  <si>
    <t>新增债券使用项目</t>
  </si>
  <si>
    <t>债券类型</t>
  </si>
  <si>
    <t>管理使用单位</t>
  </si>
  <si>
    <t>主管部门</t>
  </si>
  <si>
    <t>1月提前批</t>
  </si>
  <si>
    <t>3月提前批</t>
  </si>
  <si>
    <t>5月提前批下旬</t>
  </si>
  <si>
    <t>6月提前批中旬</t>
  </si>
  <si>
    <t>8月提前批发行</t>
  </si>
  <si>
    <t>第二批8月下旬</t>
  </si>
  <si>
    <t>第二批9月发行</t>
  </si>
  <si>
    <t>第三批安排</t>
  </si>
  <si>
    <t>债券额度安排</t>
  </si>
  <si>
    <t>9月调整批</t>
  </si>
  <si>
    <t>调整后债券安排</t>
  </si>
  <si>
    <t>备注</t>
  </si>
  <si>
    <t>陆丰市长安路、永泰路环境提升项目</t>
  </si>
  <si>
    <t>陆丰市住房和建设局</t>
  </si>
  <si>
    <t>陆丰市龙井头等5宗小型水库除险加固工程</t>
  </si>
  <si>
    <t>陆丰市高铁枢纽一体化建设工程</t>
  </si>
  <si>
    <t>陆丰市城东街道至陂洋区域停车设施及道路升级改造工程</t>
  </si>
  <si>
    <t>陆丰市公路事务中心</t>
  </si>
  <si>
    <t>陆丰市陆城供水管网扩建和改造工程</t>
  </si>
  <si>
    <t>陆丰市碣石渔港建设及基础设施配套工程项目</t>
  </si>
  <si>
    <t>陆丰市东海镇乌坎渔港建设工程项目</t>
  </si>
  <si>
    <t>陆丰市螺河(陆丰段)流域水环境综合整治工程</t>
  </si>
  <si>
    <t>陆丰市乌坎河流域河道综合治理工程</t>
  </si>
  <si>
    <t>陆丰市南塘镇人居环境基础设施建设工程</t>
  </si>
  <si>
    <t>陆丰市南塘镇人民政府</t>
  </si>
  <si>
    <t>陆丰市八万河水环境综合整治工程</t>
  </si>
  <si>
    <t>陆丰市八万镇人民政府</t>
  </si>
  <si>
    <t>陆丰市职业技术学校等3所职校实训配套设施及碣石新安职业技术学校教学楼建设工程项目</t>
  </si>
  <si>
    <t>陆丰市城区雨污分流及排水系统整治工程项目</t>
  </si>
  <si>
    <t>陆丰市三甲地区工业园区基础设施项目</t>
  </si>
  <si>
    <t>陆丰市市政投资建设公司</t>
  </si>
  <si>
    <t>陆丰东海经济开发区碣石产业园（一期）建设项目</t>
  </si>
  <si>
    <t>陆丰市碣石大桥桥闸重建工程</t>
  </si>
  <si>
    <t>陆丰市甲子镇综合管网及配套设施提升改造项目</t>
  </si>
  <si>
    <t>陆丰市乡村振兴共同富裕示范带建设工程</t>
  </si>
  <si>
    <t>陆丰市第四人民医院（陆丰市精神病院）建设项目</t>
  </si>
  <si>
    <t>陆丰市慢性病防治站</t>
  </si>
  <si>
    <t>合  计</t>
  </si>
  <si>
    <t>11月调整批</t>
    <phoneticPr fontId="28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</si>
</sst>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0.0_ "/>
    <numFmt numFmtId="177" formatCode="0;_쀀"/>
    <numFmt numFmtId="178" formatCode="0_ "/>
  </numFmts>
  <fonts count="36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2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22"/>
      <name val="隶书"/>
      <family val="3"/>
      <charset val="134"/>
    </font>
    <font>
      <b/>
      <sz val="11"/>
      <name val="宋体"/>
      <family val="3"/>
      <charset val="134"/>
    </font>
    <font>
      <sz val="12"/>
      <name val="幼圆"/>
      <family val="3"/>
      <charset val="134"/>
    </font>
    <font>
      <sz val="12"/>
      <name val="Times New Roman"/>
      <family val="1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name val="宋体"/>
      <family val="3"/>
      <charset val="134"/>
    </font>
    <font>
      <b/>
      <sz val="2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22"/>
      <name val="宋体"/>
      <family val="3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1" fillId="0" borderId="0"/>
    <xf numFmtId="177" fontId="20" fillId="0" borderId="0" applyFont="0" applyFill="0" applyBorder="0" applyAlignment="0" applyProtection="0"/>
    <xf numFmtId="0" fontId="1" fillId="0" borderId="0">
      <alignment vertical="center"/>
    </xf>
    <xf numFmtId="0" fontId="30" fillId="0" borderId="0">
      <alignment vertical="center"/>
    </xf>
  </cellStyleXfs>
  <cellXfs count="147">
    <xf numFmtId="0" fontId="0" fillId="0" borderId="0" xfId="0"/>
    <xf numFmtId="0" fontId="0" fillId="0" borderId="0" xfId="0" applyFill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2" fillId="0" borderId="3" xfId="0" applyFont="1" applyFill="1" applyBorder="1"/>
    <xf numFmtId="176" fontId="2" fillId="0" borderId="3" xfId="0" applyNumberFormat="1" applyFont="1" applyFill="1" applyBorder="1"/>
    <xf numFmtId="0" fontId="2" fillId="0" borderId="3" xfId="0" applyFont="1" applyFill="1" applyBorder="1" applyAlignment="1">
      <alignment vertical="center" wrapText="1"/>
    </xf>
    <xf numFmtId="0" fontId="0" fillId="0" borderId="3" xfId="0" applyFill="1" applyBorder="1"/>
    <xf numFmtId="0" fontId="4" fillId="0" borderId="0" xfId="0" applyFont="1" applyFill="1"/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78" fontId="0" fillId="2" borderId="3" xfId="0" applyNumberForma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13" fillId="3" borderId="3" xfId="0" applyNumberFormat="1" applyFont="1" applyFill="1" applyBorder="1" applyAlignment="1" applyProtection="1">
      <alignment horizontal="left" vertical="center"/>
    </xf>
    <xf numFmtId="3" fontId="12" fillId="2" borderId="3" xfId="0" applyNumberFormat="1" applyFont="1" applyFill="1" applyBorder="1" applyAlignment="1" applyProtection="1">
      <alignment horizontal="right" vertical="center"/>
    </xf>
    <xf numFmtId="0" fontId="14" fillId="3" borderId="3" xfId="0" applyNumberFormat="1" applyFont="1" applyFill="1" applyBorder="1" applyAlignment="1" applyProtection="1">
      <alignment horizontal="left" vertical="center"/>
    </xf>
    <xf numFmtId="3" fontId="12" fillId="2" borderId="3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0" fillId="2" borderId="0" xfId="0" applyFill="1"/>
    <xf numFmtId="0" fontId="17" fillId="0" borderId="0" xfId="5" applyFont="1" applyAlignment="1">
      <alignment vertical="top"/>
    </xf>
    <xf numFmtId="0" fontId="11" fillId="0" borderId="0" xfId="5"/>
    <xf numFmtId="0" fontId="18" fillId="0" borderId="0" xfId="5" applyFont="1" applyAlignment="1">
      <alignment horizontal="center" vertical="center" wrapText="1"/>
    </xf>
    <xf numFmtId="0" fontId="18" fillId="0" borderId="0" xfId="5" applyFont="1" applyAlignment="1">
      <alignment horizontal="center" vertical="center"/>
    </xf>
    <xf numFmtId="0" fontId="19" fillId="0" borderId="0" xfId="5" applyFont="1" applyAlignment="1">
      <alignment horizontal="center"/>
    </xf>
    <xf numFmtId="0" fontId="21" fillId="2" borderId="3" xfId="0" applyNumberFormat="1" applyFont="1" applyFill="1" applyBorder="1" applyAlignment="1" applyProtection="1">
      <alignment horizontal="left" vertical="center"/>
    </xf>
    <xf numFmtId="0" fontId="21" fillId="2" borderId="3" xfId="0" applyNumberFormat="1" applyFont="1" applyFill="1" applyBorder="1" applyAlignment="1" applyProtection="1">
      <alignment horizontal="left" vertical="center" wrapText="1"/>
    </xf>
    <xf numFmtId="0" fontId="23" fillId="2" borderId="3" xfId="0" applyNumberFormat="1" applyFont="1" applyFill="1" applyBorder="1" applyAlignment="1" applyProtection="1">
      <alignment horizontal="left" vertical="center"/>
    </xf>
    <xf numFmtId="0" fontId="23" fillId="2" borderId="3" xfId="0" applyFont="1" applyFill="1" applyBorder="1" applyAlignment="1">
      <alignment horizontal="center" vertical="center" wrapText="1"/>
    </xf>
    <xf numFmtId="178" fontId="2" fillId="2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176" fontId="2" fillId="0" borderId="3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3" xfId="0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center" vertical="center" wrapText="1"/>
    </xf>
    <xf numFmtId="3" fontId="12" fillId="2" borderId="3" xfId="3" applyNumberFormat="1" applyFont="1" applyFill="1" applyBorder="1" applyAlignment="1">
      <alignment horizontal="right" vertical="center"/>
    </xf>
    <xf numFmtId="0" fontId="13" fillId="2" borderId="3" xfId="0" applyNumberFormat="1" applyFont="1" applyFill="1" applyBorder="1" applyAlignment="1" applyProtection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center"/>
    </xf>
    <xf numFmtId="3" fontId="12" fillId="2" borderId="3" xfId="0" applyNumberFormat="1" applyFont="1" applyFill="1" applyBorder="1" applyAlignment="1">
      <alignment vertical="center" wrapText="1"/>
    </xf>
    <xf numFmtId="3" fontId="12" fillId="2" borderId="3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right" vertical="center"/>
    </xf>
    <xf numFmtId="3" fontId="12" fillId="2" borderId="0" xfId="0" applyNumberFormat="1" applyFont="1" applyFill="1" applyBorder="1" applyAlignment="1">
      <alignment horizontal="right" vertical="center"/>
    </xf>
    <xf numFmtId="0" fontId="0" fillId="2" borderId="0" xfId="0" applyFill="1" applyBorder="1" applyAlignment="1">
      <alignment vertical="center" wrapText="1"/>
    </xf>
    <xf numFmtId="0" fontId="0" fillId="0" borderId="0" xfId="0" applyBorder="1"/>
    <xf numFmtId="0" fontId="5" fillId="0" borderId="4" xfId="0" applyFont="1" applyFill="1" applyBorder="1" applyAlignment="1">
      <alignment vertical="center"/>
    </xf>
    <xf numFmtId="3" fontId="12" fillId="2" borderId="4" xfId="0" applyNumberFormat="1" applyFont="1" applyFill="1" applyBorder="1" applyAlignment="1">
      <alignment vertical="center" wrapText="1"/>
    </xf>
    <xf numFmtId="0" fontId="23" fillId="2" borderId="4" xfId="0" applyFont="1" applyFill="1" applyBorder="1" applyAlignment="1">
      <alignment horizontal="left" vertical="center" wrapText="1"/>
    </xf>
    <xf numFmtId="3" fontId="12" fillId="2" borderId="4" xfId="0" applyNumberFormat="1" applyFont="1" applyFill="1" applyBorder="1" applyAlignment="1">
      <alignment vertical="center"/>
    </xf>
    <xf numFmtId="3" fontId="12" fillId="2" borderId="3" xfId="0" applyNumberFormat="1" applyFont="1" applyFill="1" applyBorder="1" applyAlignment="1" applyProtection="1">
      <alignment horizontal="right" vertical="center" wrapText="1"/>
    </xf>
    <xf numFmtId="3" fontId="12" fillId="2" borderId="0" xfId="0" applyNumberFormat="1" applyFont="1" applyFill="1" applyBorder="1" applyAlignment="1">
      <alignment horizontal="right" vertical="center" wrapText="1"/>
    </xf>
    <xf numFmtId="0" fontId="2" fillId="2" borderId="0" xfId="1" applyFill="1"/>
    <xf numFmtId="0" fontId="12" fillId="2" borderId="4" xfId="1" applyNumberFormat="1" applyFont="1" applyFill="1" applyBorder="1" applyAlignment="1" applyProtection="1">
      <alignment vertical="center" wrapText="1"/>
    </xf>
    <xf numFmtId="3" fontId="12" fillId="2" borderId="3" xfId="1" applyNumberFormat="1" applyFont="1" applyFill="1" applyBorder="1" applyAlignment="1" applyProtection="1">
      <alignment horizontal="right" vertical="center" wrapText="1"/>
    </xf>
    <xf numFmtId="3" fontId="12" fillId="2" borderId="3" xfId="1" applyNumberFormat="1" applyFont="1" applyFill="1" applyBorder="1" applyAlignment="1" applyProtection="1">
      <alignment horizontal="left" vertical="center" wrapText="1"/>
    </xf>
    <xf numFmtId="0" fontId="2" fillId="2" borderId="0" xfId="1" applyFill="1" applyAlignment="1">
      <alignment vertical="center" wrapText="1"/>
    </xf>
    <xf numFmtId="0" fontId="12" fillId="2" borderId="3" xfId="1" applyNumberFormat="1" applyFont="1" applyFill="1" applyBorder="1" applyAlignment="1" applyProtection="1">
      <alignment vertical="center" wrapText="1"/>
    </xf>
    <xf numFmtId="3" fontId="12" fillId="2" borderId="3" xfId="1" applyNumberFormat="1" applyFont="1" applyFill="1" applyBorder="1" applyAlignment="1" applyProtection="1">
      <alignment vertical="center" wrapText="1"/>
    </xf>
    <xf numFmtId="0" fontId="12" fillId="2" borderId="3" xfId="1" applyNumberFormat="1" applyFont="1" applyFill="1" applyBorder="1" applyAlignment="1" applyProtection="1">
      <alignment horizontal="center" vertical="center" wrapText="1"/>
    </xf>
    <xf numFmtId="0" fontId="14" fillId="2" borderId="1" xfId="1" applyNumberFormat="1" applyFont="1" applyFill="1" applyBorder="1" applyAlignment="1" applyProtection="1">
      <alignment vertical="center"/>
    </xf>
    <xf numFmtId="0" fontId="2" fillId="2" borderId="1" xfId="1" applyNumberFormat="1" applyFont="1" applyFill="1" applyBorder="1" applyAlignment="1" applyProtection="1">
      <alignment vertical="center"/>
    </xf>
    <xf numFmtId="0" fontId="2" fillId="2" borderId="1" xfId="1" applyNumberFormat="1" applyFont="1" applyFill="1" applyBorder="1" applyAlignment="1" applyProtection="1">
      <alignment horizontal="right" vertical="center"/>
    </xf>
    <xf numFmtId="0" fontId="25" fillId="0" borderId="3" xfId="0" applyFont="1" applyFill="1" applyBorder="1" applyAlignment="1">
      <alignment vertical="center"/>
    </xf>
    <xf numFmtId="0" fontId="26" fillId="0" borderId="3" xfId="0" applyFont="1" applyFill="1" applyBorder="1" applyAlignment="1">
      <alignment vertical="center"/>
    </xf>
    <xf numFmtId="3" fontId="27" fillId="2" borderId="3" xfId="0" applyNumberFormat="1" applyFont="1" applyFill="1" applyBorder="1" applyAlignment="1">
      <alignment horizontal="right" vertical="center"/>
    </xf>
    <xf numFmtId="3" fontId="27" fillId="2" borderId="3" xfId="0" applyNumberFormat="1" applyFont="1" applyFill="1" applyBorder="1" applyAlignment="1" applyProtection="1">
      <alignment horizontal="right" vertical="center"/>
    </xf>
    <xf numFmtId="3" fontId="27" fillId="2" borderId="3" xfId="3" applyNumberFormat="1" applyFont="1" applyFill="1" applyBorder="1" applyAlignment="1">
      <alignment horizontal="right" vertical="center" wrapText="1"/>
    </xf>
    <xf numFmtId="3" fontId="27" fillId="2" borderId="3" xfId="0" applyNumberFormat="1" applyFont="1" applyFill="1" applyBorder="1" applyAlignment="1" applyProtection="1">
      <alignment horizontal="right" vertical="center" wrapText="1"/>
    </xf>
    <xf numFmtId="3" fontId="27" fillId="2" borderId="3" xfId="0" applyNumberFormat="1" applyFont="1" applyFill="1" applyBorder="1" applyAlignment="1">
      <alignment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/>
    </xf>
    <xf numFmtId="0" fontId="10" fillId="0" borderId="3" xfId="0" applyFont="1" applyBorder="1" applyAlignment="1">
      <alignment horizontal="center"/>
    </xf>
    <xf numFmtId="177" fontId="2" fillId="0" borderId="3" xfId="0" applyNumberFormat="1" applyFont="1" applyBorder="1" applyAlignment="1">
      <alignment vertical="center" wrapText="1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4" fillId="0" borderId="0" xfId="0" applyFont="1"/>
    <xf numFmtId="0" fontId="25" fillId="0" borderId="3" xfId="0" applyFont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vertical="center" wrapText="1"/>
    </xf>
    <xf numFmtId="0" fontId="0" fillId="0" borderId="3" xfId="0" applyFont="1" applyFill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0" fontId="0" fillId="0" borderId="3" xfId="0" applyNumberFormat="1" applyFont="1" applyBorder="1" applyAlignment="1">
      <alignment vertical="center" wrapText="1"/>
    </xf>
    <xf numFmtId="3" fontId="27" fillId="2" borderId="3" xfId="0" applyNumberFormat="1" applyFont="1" applyFill="1" applyBorder="1" applyAlignment="1" applyProtection="1">
      <alignment vertical="center" wrapText="1"/>
    </xf>
    <xf numFmtId="3" fontId="27" fillId="2" borderId="3" xfId="0" applyNumberFormat="1" applyFont="1" applyFill="1" applyBorder="1" applyAlignment="1" applyProtection="1">
      <alignment horizontal="left" vertical="center" wrapText="1"/>
    </xf>
    <xf numFmtId="0" fontId="30" fillId="2" borderId="0" xfId="8" applyFont="1" applyFill="1">
      <alignment vertical="center"/>
    </xf>
    <xf numFmtId="0" fontId="32" fillId="2" borderId="0" xfId="8" applyFont="1" applyFill="1">
      <alignment vertical="center"/>
    </xf>
    <xf numFmtId="0" fontId="25" fillId="2" borderId="1" xfId="8" applyNumberFormat="1" applyFont="1" applyFill="1" applyBorder="1" applyAlignment="1">
      <alignment vertical="center"/>
    </xf>
    <xf numFmtId="0" fontId="25" fillId="2" borderId="1" xfId="8" applyNumberFormat="1" applyFont="1" applyFill="1" applyBorder="1" applyAlignment="1">
      <alignment horizontal="right" vertical="center"/>
    </xf>
    <xf numFmtId="0" fontId="30" fillId="2" borderId="3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3" fontId="34" fillId="2" borderId="3" xfId="8" applyNumberFormat="1" applyFont="1" applyFill="1" applyBorder="1" applyAlignment="1">
      <alignment horizontal="right" vertical="center"/>
    </xf>
    <xf numFmtId="3" fontId="34" fillId="0" borderId="3" xfId="0" applyNumberFormat="1" applyFont="1" applyFill="1" applyBorder="1" applyAlignment="1">
      <alignment horizontal="right" vertical="center"/>
    </xf>
    <xf numFmtId="3" fontId="35" fillId="2" borderId="3" xfId="8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58" fontId="0" fillId="0" borderId="4" xfId="0" applyNumberFormat="1" applyFill="1" applyBorder="1" applyAlignment="1">
      <alignment horizontal="center" vertical="center" wrapText="1"/>
    </xf>
    <xf numFmtId="58" fontId="0" fillId="0" borderId="6" xfId="0" applyNumberForma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58" fontId="2" fillId="0" borderId="4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0" fillId="0" borderId="0" xfId="0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2" fillId="2" borderId="3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78" fontId="11" fillId="2" borderId="3" xfId="0" applyNumberFormat="1" applyFont="1" applyFill="1" applyBorder="1" applyAlignment="1">
      <alignment horizontal="center" vertical="center" wrapText="1"/>
    </xf>
    <xf numFmtId="0" fontId="5" fillId="4" borderId="3" xfId="1" applyNumberFormat="1" applyFont="1" applyFill="1" applyBorder="1" applyAlignment="1" applyProtection="1">
      <alignment horizontal="center" vertical="center" wrapText="1"/>
    </xf>
    <xf numFmtId="0" fontId="5" fillId="2" borderId="3" xfId="1" applyNumberFormat="1" applyFont="1" applyFill="1" applyBorder="1" applyAlignment="1" applyProtection="1">
      <alignment horizontal="center" vertical="center" wrapText="1"/>
    </xf>
    <xf numFmtId="0" fontId="3" fillId="2" borderId="0" xfId="1" applyNumberFormat="1" applyFont="1" applyFill="1" applyAlignment="1" applyProtection="1">
      <alignment horizontal="center" vertical="center"/>
    </xf>
    <xf numFmtId="0" fontId="14" fillId="2" borderId="0" xfId="1" applyNumberFormat="1" applyFont="1" applyFill="1" applyAlignment="1" applyProtection="1">
      <alignment horizontal="right" vertical="center"/>
    </xf>
    <xf numFmtId="0" fontId="5" fillId="2" borderId="4" xfId="1" applyNumberFormat="1" applyFont="1" applyFill="1" applyBorder="1" applyAlignment="1" applyProtection="1">
      <alignment horizontal="center" vertical="center"/>
    </xf>
    <xf numFmtId="0" fontId="5" fillId="2" borderId="6" xfId="1" applyNumberFormat="1" applyFont="1" applyFill="1" applyBorder="1" applyAlignment="1" applyProtection="1">
      <alignment horizontal="center" vertical="center"/>
    </xf>
    <xf numFmtId="0" fontId="5" fillId="2" borderId="2" xfId="1" applyNumberFormat="1" applyFont="1" applyFill="1" applyBorder="1" applyAlignment="1" applyProtection="1">
      <alignment horizontal="center" vertical="center"/>
    </xf>
    <xf numFmtId="0" fontId="5" fillId="2" borderId="5" xfId="1" applyNumberFormat="1" applyFont="1" applyFill="1" applyBorder="1" applyAlignment="1" applyProtection="1">
      <alignment horizontal="center" vertical="center"/>
    </xf>
    <xf numFmtId="0" fontId="26" fillId="2" borderId="4" xfId="8" applyFont="1" applyFill="1" applyBorder="1" applyAlignment="1">
      <alignment horizontal="center" vertical="center" wrapText="1"/>
    </xf>
    <xf numFmtId="0" fontId="26" fillId="2" borderId="6" xfId="8" applyFont="1" applyFill="1" applyBorder="1" applyAlignment="1">
      <alignment horizontal="center" vertical="center" wrapText="1"/>
    </xf>
    <xf numFmtId="0" fontId="35" fillId="2" borderId="3" xfId="8" applyFont="1" applyFill="1" applyBorder="1" applyAlignment="1">
      <alignment horizontal="center" vertical="center"/>
    </xf>
    <xf numFmtId="0" fontId="31" fillId="2" borderId="0" xfId="8" applyFont="1" applyFill="1" applyBorder="1" applyAlignment="1">
      <alignment horizontal="center" vertical="center" wrapText="1"/>
    </xf>
    <xf numFmtId="0" fontId="33" fillId="2" borderId="3" xfId="8" applyFont="1" applyFill="1" applyBorder="1" applyAlignment="1">
      <alignment horizontal="center" vertical="center"/>
    </xf>
    <xf numFmtId="0" fontId="26" fillId="2" borderId="3" xfId="8" applyFont="1" applyFill="1" applyBorder="1" applyAlignment="1">
      <alignment horizontal="center" vertical="center" wrapText="1"/>
    </xf>
  </cellXfs>
  <cellStyles count="9">
    <cellStyle name="常规" xfId="0" builtinId="0"/>
    <cellStyle name="常规 2" xfId="1"/>
    <cellStyle name="常规 3" xfId="2"/>
    <cellStyle name="常规 4" xfId="4"/>
    <cellStyle name="常规 5" xfId="5"/>
    <cellStyle name="常规 6" xfId="7"/>
    <cellStyle name="常规 6 2" xfId="8"/>
    <cellStyle name="千位分隔" xfId="3" builtinId="3"/>
    <cellStyle name="千位分隔 2" xfId="6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A6" sqref="A6"/>
    </sheetView>
  </sheetViews>
  <sheetFormatPr defaultRowHeight="14.25"/>
  <cols>
    <col min="1" max="1" width="119.75" style="28" customWidth="1"/>
    <col min="2" max="16384" width="9" style="28"/>
  </cols>
  <sheetData>
    <row r="1" spans="1:1" ht="58.5" customHeight="1">
      <c r="A1" s="27"/>
    </row>
    <row r="2" spans="1:1" ht="62.25" customHeight="1">
      <c r="A2" s="29"/>
    </row>
    <row r="3" spans="1:1" ht="78.75" customHeight="1">
      <c r="A3" s="30" t="s">
        <v>203</v>
      </c>
    </row>
    <row r="4" spans="1:1" ht="75.75" customHeight="1"/>
    <row r="5" spans="1:1" ht="37.5" customHeight="1">
      <c r="A5" s="31" t="s">
        <v>78</v>
      </c>
    </row>
    <row r="6" spans="1:1" ht="56.25" customHeight="1">
      <c r="A6" s="31" t="s">
        <v>204</v>
      </c>
    </row>
  </sheetData>
  <phoneticPr fontId="16" type="noConversion"/>
  <printOptions horizontalCentered="1"/>
  <pageMargins left="0.74803149606299213" right="0.74803149606299213" top="0.77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75"/>
  <sheetViews>
    <sheetView showZeros="0" tabSelected="1" topLeftCell="A7" workbookViewId="0">
      <selection activeCell="A6" sqref="A6"/>
    </sheetView>
  </sheetViews>
  <sheetFormatPr defaultRowHeight="14.25"/>
  <cols>
    <col min="1" max="1" width="51.625" style="1" customWidth="1"/>
    <col min="2" max="3" width="9.875" style="1" customWidth="1"/>
    <col min="4" max="4" width="10" style="1" customWidth="1"/>
    <col min="5" max="5" width="8.875" style="1" hidden="1" customWidth="1"/>
    <col min="6" max="6" width="7.25" style="1" hidden="1" customWidth="1"/>
    <col min="7" max="7" width="51.75" style="1" customWidth="1"/>
    <col min="8" max="9" width="9.75" style="1" customWidth="1"/>
    <col min="10" max="10" width="10.25" style="1" customWidth="1"/>
    <col min="11" max="11" width="9" style="1" hidden="1" customWidth="1"/>
    <col min="12" max="12" width="8.125" style="1" hidden="1" customWidth="1"/>
    <col min="13" max="13" width="10.125" style="1" customWidth="1"/>
    <col min="14" max="14" width="14.75" style="1" customWidth="1"/>
    <col min="15" max="16384" width="9" style="1"/>
  </cols>
  <sheetData>
    <row r="1" spans="1:12" ht="36.75" customHeight="1">
      <c r="A1" s="109" t="s">
        <v>205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10"/>
    </row>
    <row r="2" spans="1:12" ht="20.25" customHeight="1">
      <c r="A2" s="11" t="s">
        <v>51</v>
      </c>
      <c r="B2" s="2"/>
      <c r="C2" s="2"/>
      <c r="D2" s="2"/>
      <c r="E2" s="2"/>
      <c r="F2" s="2"/>
      <c r="G2" s="2"/>
      <c r="H2" s="2"/>
      <c r="I2" s="2"/>
      <c r="J2" s="3" t="s">
        <v>0</v>
      </c>
      <c r="K2" s="111" t="s">
        <v>0</v>
      </c>
      <c r="L2" s="111"/>
    </row>
    <row r="3" spans="1:12" ht="21.95" customHeight="1">
      <c r="A3" s="112" t="s">
        <v>1</v>
      </c>
      <c r="B3" s="114" t="s">
        <v>102</v>
      </c>
      <c r="C3" s="107" t="s">
        <v>47</v>
      </c>
      <c r="D3" s="114" t="s">
        <v>103</v>
      </c>
      <c r="E3" s="104" t="s">
        <v>2</v>
      </c>
      <c r="F3" s="105" t="s">
        <v>3</v>
      </c>
      <c r="G3" s="115" t="s">
        <v>4</v>
      </c>
      <c r="H3" s="114" t="s">
        <v>102</v>
      </c>
      <c r="I3" s="107" t="s">
        <v>47</v>
      </c>
      <c r="J3" s="114" t="s">
        <v>103</v>
      </c>
      <c r="K3" s="104" t="s">
        <v>2</v>
      </c>
      <c r="L3" s="105" t="s">
        <v>3</v>
      </c>
    </row>
    <row r="4" spans="1:12" ht="21.95" customHeight="1">
      <c r="A4" s="113"/>
      <c r="B4" s="106"/>
      <c r="C4" s="108"/>
      <c r="D4" s="106"/>
      <c r="E4" s="104"/>
      <c r="F4" s="106"/>
      <c r="G4" s="115"/>
      <c r="H4" s="106"/>
      <c r="I4" s="108"/>
      <c r="J4" s="106"/>
      <c r="K4" s="104"/>
      <c r="L4" s="106"/>
    </row>
    <row r="5" spans="1:12" ht="20.100000000000001" customHeight="1">
      <c r="A5" s="37" t="s">
        <v>5</v>
      </c>
      <c r="B5" s="89">
        <v>145800</v>
      </c>
      <c r="C5" s="4">
        <f t="shared" ref="C5:D5" si="0">C6+C7</f>
        <v>0</v>
      </c>
      <c r="D5" s="4">
        <f t="shared" si="0"/>
        <v>145800</v>
      </c>
      <c r="E5" s="8">
        <f>D5-B5</f>
        <v>0</v>
      </c>
      <c r="F5" s="38">
        <f>E5/B5*100</f>
        <v>0</v>
      </c>
      <c r="G5" s="39" t="s">
        <v>6</v>
      </c>
      <c r="H5" s="72">
        <f>H6+H7</f>
        <v>913326</v>
      </c>
      <c r="I5" s="72">
        <f>I6+I7</f>
        <v>-9320</v>
      </c>
      <c r="J5" s="5">
        <f>J6+J7</f>
        <v>904006</v>
      </c>
      <c r="K5" s="6"/>
      <c r="L5" s="7"/>
    </row>
    <row r="6" spans="1:12" ht="20.100000000000001" customHeight="1">
      <c r="A6" s="37" t="s">
        <v>49</v>
      </c>
      <c r="B6" s="4">
        <v>70000</v>
      </c>
      <c r="C6" s="8">
        <v>-18000</v>
      </c>
      <c r="D6" s="8">
        <f t="shared" ref="D6:D32" si="1">B6+C6</f>
        <v>52000</v>
      </c>
      <c r="E6" s="8"/>
      <c r="F6" s="38"/>
      <c r="G6" s="39" t="s">
        <v>8</v>
      </c>
      <c r="H6" s="72">
        <v>535012</v>
      </c>
      <c r="I6" s="40">
        <v>-31705</v>
      </c>
      <c r="J6" s="72">
        <f>H6+I6</f>
        <v>503307</v>
      </c>
      <c r="K6" s="6"/>
      <c r="L6" s="7"/>
    </row>
    <row r="7" spans="1:12" ht="20.100000000000001" customHeight="1">
      <c r="A7" s="37" t="s">
        <v>50</v>
      </c>
      <c r="B7" s="4">
        <v>75800</v>
      </c>
      <c r="C7" s="8">
        <v>18000</v>
      </c>
      <c r="D7" s="8">
        <f t="shared" si="1"/>
        <v>93800</v>
      </c>
      <c r="E7" s="8"/>
      <c r="F7" s="38"/>
      <c r="G7" s="8" t="s">
        <v>10</v>
      </c>
      <c r="H7" s="72">
        <v>378314</v>
      </c>
      <c r="I7" s="40">
        <v>22385</v>
      </c>
      <c r="J7" s="72">
        <f>H7+I7</f>
        <v>400699</v>
      </c>
      <c r="K7" s="6"/>
      <c r="L7" s="7"/>
    </row>
    <row r="8" spans="1:12" ht="20.100000000000001" customHeight="1">
      <c r="A8" s="37" t="s">
        <v>7</v>
      </c>
      <c r="B8" s="71">
        <f>SUM(B9,B17,B22,B26)</f>
        <v>610276</v>
      </c>
      <c r="C8" s="8">
        <f>SUM(C9,C17)</f>
        <v>77099</v>
      </c>
      <c r="D8" s="8">
        <f t="shared" si="1"/>
        <v>687375</v>
      </c>
      <c r="E8" s="8"/>
      <c r="F8" s="38"/>
      <c r="G8" s="8" t="s">
        <v>12</v>
      </c>
      <c r="H8" s="71">
        <f>SUM(H9:H11)</f>
        <v>30087</v>
      </c>
      <c r="I8" s="8"/>
      <c r="J8" s="71">
        <f>SUM(J9:J11)</f>
        <v>30087</v>
      </c>
      <c r="K8" s="6"/>
      <c r="L8" s="7"/>
    </row>
    <row r="9" spans="1:12" ht="20.100000000000001" customHeight="1">
      <c r="A9" s="37" t="s">
        <v>9</v>
      </c>
      <c r="B9" s="71">
        <f>SUM(B10:B16)</f>
        <v>243299</v>
      </c>
      <c r="C9" s="8">
        <f>SUM(C10:C16)</f>
        <v>0</v>
      </c>
      <c r="D9" s="8">
        <f t="shared" si="1"/>
        <v>243299</v>
      </c>
      <c r="E9" s="8">
        <f t="shared" ref="E9:E16" si="2">D9-B9</f>
        <v>0</v>
      </c>
      <c r="F9" s="38">
        <f>E9/B9*100</f>
        <v>0</v>
      </c>
      <c r="G9" s="41" t="s">
        <v>14</v>
      </c>
      <c r="H9" s="89">
        <v>25821</v>
      </c>
      <c r="I9" s="8"/>
      <c r="J9" s="89">
        <f>H9+I9</f>
        <v>25821</v>
      </c>
      <c r="K9" s="6"/>
      <c r="L9" s="7"/>
    </row>
    <row r="10" spans="1:12" ht="20.100000000000001" customHeight="1">
      <c r="A10" s="37" t="s">
        <v>11</v>
      </c>
      <c r="B10" s="89">
        <v>10181</v>
      </c>
      <c r="C10" s="8"/>
      <c r="D10" s="8">
        <f t="shared" si="1"/>
        <v>10181</v>
      </c>
      <c r="E10" s="8">
        <f t="shared" si="2"/>
        <v>0</v>
      </c>
      <c r="F10" s="38"/>
      <c r="G10" s="8" t="s">
        <v>16</v>
      </c>
      <c r="H10" s="89"/>
      <c r="I10" s="8"/>
      <c r="J10" s="89">
        <f t="shared" ref="J10:J14" si="3">H10+I10</f>
        <v>0</v>
      </c>
      <c r="K10" s="6"/>
      <c r="L10" s="7"/>
    </row>
    <row r="11" spans="1:12" ht="20.100000000000001" customHeight="1">
      <c r="A11" s="8" t="s">
        <v>13</v>
      </c>
      <c r="B11" s="89">
        <v>110742</v>
      </c>
      <c r="C11" s="8"/>
      <c r="D11" s="8">
        <f t="shared" si="1"/>
        <v>110742</v>
      </c>
      <c r="E11" s="8">
        <f t="shared" si="2"/>
        <v>0</v>
      </c>
      <c r="F11" s="38">
        <f t="shared" ref="F11:F16" si="4">E11/B11*100</f>
        <v>0</v>
      </c>
      <c r="G11" s="8" t="s">
        <v>18</v>
      </c>
      <c r="H11" s="89">
        <v>4266</v>
      </c>
      <c r="I11" s="8"/>
      <c r="J11" s="89">
        <f t="shared" si="3"/>
        <v>4266</v>
      </c>
      <c r="K11" s="6"/>
      <c r="L11" s="7"/>
    </row>
    <row r="12" spans="1:12" ht="20.100000000000001" customHeight="1">
      <c r="A12" s="8" t="s">
        <v>15</v>
      </c>
      <c r="B12" s="89">
        <v>80893</v>
      </c>
      <c r="C12" s="8"/>
      <c r="D12" s="8">
        <f t="shared" si="1"/>
        <v>80893</v>
      </c>
      <c r="E12" s="8"/>
      <c r="F12" s="38"/>
      <c r="G12" s="8" t="s">
        <v>20</v>
      </c>
      <c r="H12" s="71"/>
      <c r="I12" s="8"/>
      <c r="J12" s="89"/>
      <c r="K12" s="6"/>
      <c r="L12" s="7"/>
    </row>
    <row r="13" spans="1:12" ht="20.100000000000001" customHeight="1">
      <c r="A13" s="8" t="s">
        <v>17</v>
      </c>
      <c r="B13" s="89">
        <v>14349</v>
      </c>
      <c r="C13" s="8"/>
      <c r="D13" s="8">
        <f t="shared" si="1"/>
        <v>14349</v>
      </c>
      <c r="E13" s="8">
        <f t="shared" si="2"/>
        <v>0</v>
      </c>
      <c r="F13" s="38">
        <f t="shared" si="4"/>
        <v>0</v>
      </c>
      <c r="G13" s="8" t="s">
        <v>21</v>
      </c>
      <c r="H13" s="71"/>
      <c r="I13" s="8"/>
      <c r="J13" s="89">
        <f t="shared" si="3"/>
        <v>0</v>
      </c>
      <c r="K13" s="6"/>
      <c r="L13" s="7"/>
    </row>
    <row r="14" spans="1:12" ht="20.100000000000001" customHeight="1">
      <c r="A14" s="37" t="s">
        <v>19</v>
      </c>
      <c r="B14" s="89">
        <v>3773</v>
      </c>
      <c r="C14" s="8"/>
      <c r="D14" s="8">
        <f t="shared" si="1"/>
        <v>3773</v>
      </c>
      <c r="E14" s="8">
        <f t="shared" si="2"/>
        <v>0</v>
      </c>
      <c r="F14" s="38">
        <f t="shared" si="4"/>
        <v>0</v>
      </c>
      <c r="G14" s="42" t="s">
        <v>22</v>
      </c>
      <c r="H14" s="89">
        <v>3200</v>
      </c>
      <c r="I14" s="8">
        <v>49000</v>
      </c>
      <c r="J14" s="89">
        <f t="shared" si="3"/>
        <v>52200</v>
      </c>
      <c r="K14" s="6"/>
      <c r="L14" s="7"/>
    </row>
    <row r="15" spans="1:12" ht="20.100000000000001" customHeight="1">
      <c r="A15" s="37" t="s">
        <v>48</v>
      </c>
      <c r="B15" s="89">
        <v>20745</v>
      </c>
      <c r="C15" s="8"/>
      <c r="D15" s="8">
        <f t="shared" si="1"/>
        <v>20745</v>
      </c>
      <c r="E15" s="8">
        <f t="shared" si="2"/>
        <v>0</v>
      </c>
      <c r="F15" s="38">
        <f t="shared" si="4"/>
        <v>0</v>
      </c>
      <c r="G15" s="8"/>
      <c r="H15" s="4"/>
      <c r="I15" s="8"/>
      <c r="J15" s="4"/>
      <c r="K15" s="6"/>
      <c r="L15" s="7"/>
    </row>
    <row r="16" spans="1:12" ht="20.100000000000001" customHeight="1">
      <c r="A16" s="37" t="s">
        <v>113</v>
      </c>
      <c r="B16" s="89">
        <v>2616</v>
      </c>
      <c r="C16" s="8"/>
      <c r="D16" s="8">
        <f t="shared" si="1"/>
        <v>2616</v>
      </c>
      <c r="E16" s="8">
        <f t="shared" si="2"/>
        <v>0</v>
      </c>
      <c r="F16" s="38">
        <f t="shared" si="4"/>
        <v>0</v>
      </c>
      <c r="G16" s="42"/>
      <c r="H16" s="4"/>
      <c r="I16" s="8"/>
      <c r="J16" s="4"/>
      <c r="K16" s="6"/>
      <c r="L16" s="7"/>
    </row>
    <row r="17" spans="1:12" ht="20.100000000000001" customHeight="1">
      <c r="A17" s="37" t="s">
        <v>23</v>
      </c>
      <c r="B17" s="89">
        <f>197916+114061</f>
        <v>311977</v>
      </c>
      <c r="C17" s="8">
        <v>77099</v>
      </c>
      <c r="D17" s="8">
        <f t="shared" si="1"/>
        <v>389076</v>
      </c>
      <c r="E17" s="8"/>
      <c r="F17" s="38"/>
      <c r="G17" s="8"/>
      <c r="H17" s="4"/>
      <c r="I17" s="8"/>
      <c r="J17" s="4"/>
      <c r="K17" s="9"/>
      <c r="L17" s="9"/>
    </row>
    <row r="18" spans="1:12" ht="20.100000000000001" customHeight="1">
      <c r="A18" s="37" t="s">
        <v>24</v>
      </c>
      <c r="B18" s="89">
        <v>60000</v>
      </c>
      <c r="C18" s="8">
        <v>-50000</v>
      </c>
      <c r="D18" s="8">
        <f t="shared" si="1"/>
        <v>10000</v>
      </c>
      <c r="E18" s="8">
        <f>D18-B18</f>
        <v>-50000</v>
      </c>
      <c r="F18" s="38"/>
      <c r="G18" s="8"/>
      <c r="H18" s="4"/>
      <c r="I18" s="8"/>
      <c r="J18" s="4"/>
      <c r="K18" s="6"/>
      <c r="L18" s="7"/>
    </row>
    <row r="19" spans="1:12" ht="20.100000000000001" customHeight="1">
      <c r="A19" s="8" t="s">
        <v>135</v>
      </c>
      <c r="B19" s="89">
        <v>1000</v>
      </c>
      <c r="C19" s="8">
        <v>-328</v>
      </c>
      <c r="D19" s="8">
        <f t="shared" si="1"/>
        <v>672</v>
      </c>
      <c r="E19" s="8"/>
      <c r="F19" s="38"/>
      <c r="G19" s="8"/>
      <c r="H19" s="4"/>
      <c r="I19" s="8"/>
      <c r="J19" s="4"/>
      <c r="K19" s="6"/>
      <c r="L19" s="7"/>
    </row>
    <row r="20" spans="1:12" ht="20.100000000000001" customHeight="1">
      <c r="A20" s="8" t="s">
        <v>25</v>
      </c>
      <c r="B20" s="89">
        <f>B21+B22</f>
        <v>95000</v>
      </c>
      <c r="C20" s="4">
        <f>C21+C22</f>
        <v>11000</v>
      </c>
      <c r="D20" s="8">
        <f t="shared" si="1"/>
        <v>106000</v>
      </c>
      <c r="E20" s="8"/>
      <c r="F20" s="38"/>
      <c r="G20" s="8"/>
      <c r="H20" s="4"/>
      <c r="I20" s="8"/>
      <c r="J20" s="4"/>
      <c r="K20" s="6"/>
      <c r="L20" s="7"/>
    </row>
    <row r="21" spans="1:12" ht="20.100000000000001" customHeight="1">
      <c r="A21" s="8" t="s">
        <v>26</v>
      </c>
      <c r="B21" s="89">
        <v>40000</v>
      </c>
      <c r="C21" s="8">
        <v>66000</v>
      </c>
      <c r="D21" s="8">
        <f t="shared" si="1"/>
        <v>106000</v>
      </c>
      <c r="E21" s="8"/>
      <c r="F21" s="38"/>
      <c r="G21" s="8"/>
      <c r="H21" s="50"/>
      <c r="I21" s="8"/>
      <c r="J21" s="50"/>
      <c r="K21" s="6"/>
      <c r="L21" s="7"/>
    </row>
    <row r="22" spans="1:12" ht="20.100000000000001" customHeight="1">
      <c r="A22" s="8" t="s">
        <v>219</v>
      </c>
      <c r="B22" s="89">
        <v>55000</v>
      </c>
      <c r="C22" s="8">
        <v>-55000</v>
      </c>
      <c r="D22" s="8">
        <f t="shared" si="1"/>
        <v>0</v>
      </c>
      <c r="E22" s="8"/>
      <c r="F22" s="38"/>
      <c r="G22" s="8"/>
      <c r="H22" s="50"/>
      <c r="I22" s="8"/>
      <c r="J22" s="50"/>
      <c r="K22" s="6"/>
      <c r="L22" s="7"/>
    </row>
    <row r="23" spans="1:12" ht="20.100000000000001" customHeight="1">
      <c r="A23" s="8" t="s">
        <v>27</v>
      </c>
      <c r="B23" s="89">
        <f>B24+B25</f>
        <v>23200</v>
      </c>
      <c r="C23" s="8">
        <f>C24+C25</f>
        <v>56680</v>
      </c>
      <c r="D23" s="8">
        <f t="shared" si="1"/>
        <v>79880</v>
      </c>
      <c r="E23" s="8"/>
      <c r="F23" s="38"/>
      <c r="G23" s="8"/>
      <c r="H23" s="50"/>
      <c r="I23" s="43"/>
      <c r="J23" s="50"/>
      <c r="K23" s="6"/>
      <c r="L23" s="7"/>
    </row>
    <row r="24" spans="1:12" ht="20.100000000000001" customHeight="1">
      <c r="A24" s="8" t="s">
        <v>28</v>
      </c>
      <c r="B24" s="89">
        <v>23200</v>
      </c>
      <c r="C24" s="8">
        <v>46680</v>
      </c>
      <c r="D24" s="8">
        <f t="shared" si="1"/>
        <v>69880</v>
      </c>
      <c r="E24" s="8"/>
      <c r="F24" s="38"/>
      <c r="G24" s="8"/>
      <c r="H24" s="50"/>
      <c r="I24" s="43"/>
      <c r="J24" s="50"/>
      <c r="K24" s="6"/>
      <c r="L24" s="7"/>
    </row>
    <row r="25" spans="1:12" ht="20.100000000000001" customHeight="1">
      <c r="A25" s="8" t="s">
        <v>29</v>
      </c>
      <c r="B25" s="71"/>
      <c r="C25" s="8">
        <v>10000</v>
      </c>
      <c r="D25" s="8">
        <f t="shared" si="1"/>
        <v>10000</v>
      </c>
      <c r="E25" s="8"/>
      <c r="F25" s="38"/>
      <c r="G25" s="8"/>
      <c r="H25" s="50"/>
      <c r="I25" s="43"/>
      <c r="J25" s="50"/>
      <c r="K25" s="6"/>
      <c r="L25" s="7"/>
    </row>
    <row r="26" spans="1:12" ht="20.100000000000001" customHeight="1">
      <c r="A26" s="41" t="s">
        <v>30</v>
      </c>
      <c r="B26" s="71"/>
      <c r="C26" s="8"/>
      <c r="D26" s="8">
        <f t="shared" si="1"/>
        <v>0</v>
      </c>
      <c r="E26" s="8"/>
      <c r="F26" s="38"/>
      <c r="G26" s="8"/>
      <c r="H26" s="5"/>
      <c r="I26" s="43"/>
      <c r="J26" s="5"/>
      <c r="K26" s="6"/>
      <c r="L26" s="7"/>
    </row>
    <row r="27" spans="1:12" ht="20.100000000000001" customHeight="1">
      <c r="A27" s="41" t="s">
        <v>31</v>
      </c>
      <c r="B27" s="89">
        <v>66337</v>
      </c>
      <c r="C27" s="8">
        <v>-4714</v>
      </c>
      <c r="D27" s="8">
        <f t="shared" si="1"/>
        <v>61623</v>
      </c>
      <c r="E27" s="8"/>
      <c r="F27" s="38"/>
      <c r="G27" s="8"/>
      <c r="H27" s="5"/>
      <c r="I27" s="43"/>
      <c r="J27" s="5"/>
      <c r="K27" s="6"/>
      <c r="L27" s="7"/>
    </row>
    <row r="28" spans="1:12" ht="20.100000000000001" customHeight="1">
      <c r="A28" s="8" t="s">
        <v>32</v>
      </c>
      <c r="B28" s="89">
        <v>66337</v>
      </c>
      <c r="C28" s="8">
        <v>-4714</v>
      </c>
      <c r="D28" s="8">
        <f t="shared" si="1"/>
        <v>61623</v>
      </c>
      <c r="E28" s="8"/>
      <c r="F28" s="38"/>
      <c r="G28" s="39" t="s">
        <v>33</v>
      </c>
      <c r="H28" s="5">
        <f>H5+H8+H12+H14</f>
        <v>946613</v>
      </c>
      <c r="I28" s="5">
        <f>I5+I8+I12+I14</f>
        <v>39680</v>
      </c>
      <c r="J28" s="5">
        <f>J5+J8+J12+J14</f>
        <v>986293</v>
      </c>
      <c r="K28" s="6"/>
      <c r="L28" s="7"/>
    </row>
    <row r="29" spans="1:12" ht="20.100000000000001" customHeight="1">
      <c r="A29" s="8" t="s">
        <v>34</v>
      </c>
      <c r="B29" s="71"/>
      <c r="C29" s="8"/>
      <c r="D29" s="8">
        <f t="shared" si="1"/>
        <v>0</v>
      </c>
      <c r="E29" s="8"/>
      <c r="F29" s="38"/>
      <c r="G29" s="8" t="s">
        <v>35</v>
      </c>
      <c r="H29" s="5">
        <f>H28-H7</f>
        <v>568299</v>
      </c>
      <c r="I29" s="40"/>
      <c r="J29" s="5">
        <f>J28-J7</f>
        <v>585594</v>
      </c>
      <c r="K29" s="6"/>
      <c r="L29" s="7"/>
    </row>
    <row r="30" spans="1:12" ht="20.100000000000001" customHeight="1">
      <c r="A30" s="44" t="s">
        <v>36</v>
      </c>
      <c r="B30" s="40">
        <f t="shared" ref="B30:C30" si="5">B5+B9+B18+B19+B20+B26+B23+B29</f>
        <v>568299</v>
      </c>
      <c r="C30" s="40">
        <f t="shared" si="5"/>
        <v>17352</v>
      </c>
      <c r="D30" s="40">
        <f>D5+D9+D18+D19+D20+D26+D23+D29</f>
        <v>585651</v>
      </c>
      <c r="E30" s="8" t="e">
        <f>E5+#REF!+E9+#REF!</f>
        <v>#REF!</v>
      </c>
      <c r="F30" s="38" t="e">
        <f>E30/B30*100</f>
        <v>#REF!</v>
      </c>
      <c r="G30" s="8" t="s">
        <v>37</v>
      </c>
      <c r="H30" s="4"/>
      <c r="I30" s="8">
        <v>50057</v>
      </c>
      <c r="J30" s="89">
        <f t="shared" ref="J30:J31" si="6">H30+I30</f>
        <v>50057</v>
      </c>
      <c r="K30" s="6"/>
      <c r="L30" s="7"/>
    </row>
    <row r="31" spans="1:12" ht="20.100000000000001" customHeight="1">
      <c r="A31" s="41" t="s">
        <v>38</v>
      </c>
      <c r="B31" s="89">
        <f>197916+114061</f>
        <v>311977</v>
      </c>
      <c r="C31" s="41">
        <v>77099</v>
      </c>
      <c r="D31" s="8">
        <f t="shared" si="1"/>
        <v>389076</v>
      </c>
      <c r="E31" s="41"/>
      <c r="F31" s="41"/>
      <c r="G31" s="8" t="s">
        <v>39</v>
      </c>
      <c r="H31" s="4"/>
      <c r="I31" s="8">
        <v>50000</v>
      </c>
      <c r="J31" s="89">
        <f t="shared" si="6"/>
        <v>50000</v>
      </c>
      <c r="K31" s="9"/>
      <c r="L31" s="9"/>
    </row>
    <row r="32" spans="1:12" ht="20.100000000000001" customHeight="1">
      <c r="A32" s="41" t="s">
        <v>40</v>
      </c>
      <c r="B32" s="89">
        <v>66337</v>
      </c>
      <c r="C32" s="41">
        <v>-4714</v>
      </c>
      <c r="D32" s="8">
        <f t="shared" si="1"/>
        <v>61623</v>
      </c>
      <c r="E32" s="41"/>
      <c r="F32" s="41"/>
      <c r="G32" s="8" t="s">
        <v>41</v>
      </c>
      <c r="H32" s="4"/>
      <c r="I32" s="8">
        <v>57</v>
      </c>
      <c r="J32" s="4">
        <v>57</v>
      </c>
      <c r="K32" s="9"/>
      <c r="L32" s="9"/>
    </row>
    <row r="33" spans="1:12" ht="20.100000000000001" customHeight="1">
      <c r="A33" s="44" t="s">
        <v>42</v>
      </c>
      <c r="B33" s="72">
        <f>B30+B31+B32</f>
        <v>946613</v>
      </c>
      <c r="C33" s="40">
        <f>C30+C31+C32</f>
        <v>89737</v>
      </c>
      <c r="D33" s="40">
        <f>D30+D31+D32</f>
        <v>1036350</v>
      </c>
      <c r="E33" s="41"/>
      <c r="F33" s="41"/>
      <c r="G33" s="44" t="s">
        <v>43</v>
      </c>
      <c r="H33" s="5">
        <f>H28+H30</f>
        <v>946613</v>
      </c>
      <c r="I33" s="40"/>
      <c r="J33" s="5">
        <f>J28+J30</f>
        <v>1036350</v>
      </c>
      <c r="K33" s="4" t="e">
        <f>#REF!+K30</f>
        <v>#REF!</v>
      </c>
      <c r="L33" s="4" t="e">
        <f>#REF!+L30</f>
        <v>#REF!</v>
      </c>
    </row>
    <row r="142" spans="1:13" ht="32.25" customHeight="1">
      <c r="A142" s="10" t="s">
        <v>44</v>
      </c>
      <c r="G142" s="1">
        <v>376</v>
      </c>
      <c r="M142" s="10" t="s">
        <v>45</v>
      </c>
    </row>
    <row r="148" spans="13:13" ht="38.25" customHeight="1">
      <c r="M148" s="10" t="s">
        <v>46</v>
      </c>
    </row>
    <row r="175" spans="7:7">
      <c r="G175" s="1">
        <v>1000</v>
      </c>
    </row>
  </sheetData>
  <mergeCells count="14">
    <mergeCell ref="K3:K4"/>
    <mergeCell ref="L3:L4"/>
    <mergeCell ref="C3:C4"/>
    <mergeCell ref="I3:I4"/>
    <mergeCell ref="A1:L1"/>
    <mergeCell ref="K2:L2"/>
    <mergeCell ref="A3:A4"/>
    <mergeCell ref="B3:B4"/>
    <mergeCell ref="D3:D4"/>
    <mergeCell ref="E3:E4"/>
    <mergeCell ref="F3:F4"/>
    <mergeCell ref="G3:G4"/>
    <mergeCell ref="H3:H4"/>
    <mergeCell ref="J3:J4"/>
  </mergeCells>
  <phoneticPr fontId="4" type="noConversion"/>
  <printOptions horizontalCentered="1"/>
  <pageMargins left="0.39370078740157483" right="0.23622047244094491" top="0.39370078740157483" bottom="0.43307086614173229" header="0.19685039370078741" footer="0.19685039370078741"/>
  <pageSetup paperSize="9" scale="75" orientation="landscape" r:id="rId1"/>
  <headerFooter alignWithMargins="0"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146"/>
  <sheetViews>
    <sheetView showZeros="0" workbookViewId="0">
      <selection activeCell="A6" sqref="A6"/>
    </sheetView>
  </sheetViews>
  <sheetFormatPr defaultRowHeight="14.25"/>
  <cols>
    <col min="1" max="1" width="46.875" customWidth="1"/>
    <col min="2" max="2" width="24" customWidth="1"/>
    <col min="3" max="3" width="22.25" customWidth="1"/>
    <col min="4" max="4" width="27.625" customWidth="1"/>
    <col min="250" max="250" width="29" customWidth="1"/>
    <col min="251" max="251" width="9.125" customWidth="1"/>
    <col min="252" max="252" width="8.875" customWidth="1"/>
    <col min="253" max="253" width="9.5" customWidth="1"/>
    <col min="254" max="254" width="8" customWidth="1"/>
    <col min="255" max="255" width="9.25" customWidth="1"/>
    <col min="256" max="256" width="8.75" customWidth="1"/>
    <col min="257" max="257" width="8.875" customWidth="1"/>
    <col min="258" max="258" width="9.75" customWidth="1"/>
    <col min="259" max="260" width="9.25" customWidth="1"/>
    <col min="506" max="506" width="29" customWidth="1"/>
    <col min="507" max="507" width="9.125" customWidth="1"/>
    <col min="508" max="508" width="8.875" customWidth="1"/>
    <col min="509" max="509" width="9.5" customWidth="1"/>
    <col min="510" max="510" width="8" customWidth="1"/>
    <col min="511" max="511" width="9.25" customWidth="1"/>
    <col min="512" max="512" width="8.75" customWidth="1"/>
    <col min="513" max="513" width="8.875" customWidth="1"/>
    <col min="514" max="514" width="9.75" customWidth="1"/>
    <col min="515" max="516" width="9.25" customWidth="1"/>
    <col min="762" max="762" width="29" customWidth="1"/>
    <col min="763" max="763" width="9.125" customWidth="1"/>
    <col min="764" max="764" width="8.875" customWidth="1"/>
    <col min="765" max="765" width="9.5" customWidth="1"/>
    <col min="766" max="766" width="8" customWidth="1"/>
    <col min="767" max="767" width="9.25" customWidth="1"/>
    <col min="768" max="768" width="8.75" customWidth="1"/>
    <col min="769" max="769" width="8.875" customWidth="1"/>
    <col min="770" max="770" width="9.75" customWidth="1"/>
    <col min="771" max="772" width="9.25" customWidth="1"/>
    <col min="1018" max="1018" width="29" customWidth="1"/>
    <col min="1019" max="1019" width="9.125" customWidth="1"/>
    <col min="1020" max="1020" width="8.875" customWidth="1"/>
    <col min="1021" max="1021" width="9.5" customWidth="1"/>
    <col min="1022" max="1022" width="8" customWidth="1"/>
    <col min="1023" max="1023" width="9.25" customWidth="1"/>
    <col min="1024" max="1024" width="8.75" customWidth="1"/>
    <col min="1025" max="1025" width="8.875" customWidth="1"/>
    <col min="1026" max="1026" width="9.75" customWidth="1"/>
    <col min="1027" max="1028" width="9.25" customWidth="1"/>
    <col min="1274" max="1274" width="29" customWidth="1"/>
    <col min="1275" max="1275" width="9.125" customWidth="1"/>
    <col min="1276" max="1276" width="8.875" customWidth="1"/>
    <col min="1277" max="1277" width="9.5" customWidth="1"/>
    <col min="1278" max="1278" width="8" customWidth="1"/>
    <col min="1279" max="1279" width="9.25" customWidth="1"/>
    <col min="1280" max="1280" width="8.75" customWidth="1"/>
    <col min="1281" max="1281" width="8.875" customWidth="1"/>
    <col min="1282" max="1282" width="9.75" customWidth="1"/>
    <col min="1283" max="1284" width="9.25" customWidth="1"/>
    <col min="1530" max="1530" width="29" customWidth="1"/>
    <col min="1531" max="1531" width="9.125" customWidth="1"/>
    <col min="1532" max="1532" width="8.875" customWidth="1"/>
    <col min="1533" max="1533" width="9.5" customWidth="1"/>
    <col min="1534" max="1534" width="8" customWidth="1"/>
    <col min="1535" max="1535" width="9.25" customWidth="1"/>
    <col min="1536" max="1536" width="8.75" customWidth="1"/>
    <col min="1537" max="1537" width="8.875" customWidth="1"/>
    <col min="1538" max="1538" width="9.75" customWidth="1"/>
    <col min="1539" max="1540" width="9.25" customWidth="1"/>
    <col min="1786" max="1786" width="29" customWidth="1"/>
    <col min="1787" max="1787" width="9.125" customWidth="1"/>
    <col min="1788" max="1788" width="8.875" customWidth="1"/>
    <col min="1789" max="1789" width="9.5" customWidth="1"/>
    <col min="1790" max="1790" width="8" customWidth="1"/>
    <col min="1791" max="1791" width="9.25" customWidth="1"/>
    <col min="1792" max="1792" width="8.75" customWidth="1"/>
    <col min="1793" max="1793" width="8.875" customWidth="1"/>
    <col min="1794" max="1794" width="9.75" customWidth="1"/>
    <col min="1795" max="1796" width="9.25" customWidth="1"/>
    <col min="2042" max="2042" width="29" customWidth="1"/>
    <col min="2043" max="2043" width="9.125" customWidth="1"/>
    <col min="2044" max="2044" width="8.875" customWidth="1"/>
    <col min="2045" max="2045" width="9.5" customWidth="1"/>
    <col min="2046" max="2046" width="8" customWidth="1"/>
    <col min="2047" max="2047" width="9.25" customWidth="1"/>
    <col min="2048" max="2048" width="8.75" customWidth="1"/>
    <col min="2049" max="2049" width="8.875" customWidth="1"/>
    <col min="2050" max="2050" width="9.75" customWidth="1"/>
    <col min="2051" max="2052" width="9.25" customWidth="1"/>
    <col min="2298" max="2298" width="29" customWidth="1"/>
    <col min="2299" max="2299" width="9.125" customWidth="1"/>
    <col min="2300" max="2300" width="8.875" customWidth="1"/>
    <col min="2301" max="2301" width="9.5" customWidth="1"/>
    <col min="2302" max="2302" width="8" customWidth="1"/>
    <col min="2303" max="2303" width="9.25" customWidth="1"/>
    <col min="2304" max="2304" width="8.75" customWidth="1"/>
    <col min="2305" max="2305" width="8.875" customWidth="1"/>
    <col min="2306" max="2306" width="9.75" customWidth="1"/>
    <col min="2307" max="2308" width="9.25" customWidth="1"/>
    <col min="2554" max="2554" width="29" customWidth="1"/>
    <col min="2555" max="2555" width="9.125" customWidth="1"/>
    <col min="2556" max="2556" width="8.875" customWidth="1"/>
    <col min="2557" max="2557" width="9.5" customWidth="1"/>
    <col min="2558" max="2558" width="8" customWidth="1"/>
    <col min="2559" max="2559" width="9.25" customWidth="1"/>
    <col min="2560" max="2560" width="8.75" customWidth="1"/>
    <col min="2561" max="2561" width="8.875" customWidth="1"/>
    <col min="2562" max="2562" width="9.75" customWidth="1"/>
    <col min="2563" max="2564" width="9.25" customWidth="1"/>
    <col min="2810" max="2810" width="29" customWidth="1"/>
    <col min="2811" max="2811" width="9.125" customWidth="1"/>
    <col min="2812" max="2812" width="8.875" customWidth="1"/>
    <col min="2813" max="2813" width="9.5" customWidth="1"/>
    <col min="2814" max="2814" width="8" customWidth="1"/>
    <col min="2815" max="2815" width="9.25" customWidth="1"/>
    <col min="2816" max="2816" width="8.75" customWidth="1"/>
    <col min="2817" max="2817" width="8.875" customWidth="1"/>
    <col min="2818" max="2818" width="9.75" customWidth="1"/>
    <col min="2819" max="2820" width="9.25" customWidth="1"/>
    <col min="3066" max="3066" width="29" customWidth="1"/>
    <col min="3067" max="3067" width="9.125" customWidth="1"/>
    <col min="3068" max="3068" width="8.875" customWidth="1"/>
    <col min="3069" max="3069" width="9.5" customWidth="1"/>
    <col min="3070" max="3070" width="8" customWidth="1"/>
    <col min="3071" max="3071" width="9.25" customWidth="1"/>
    <col min="3072" max="3072" width="8.75" customWidth="1"/>
    <col min="3073" max="3073" width="8.875" customWidth="1"/>
    <col min="3074" max="3074" width="9.75" customWidth="1"/>
    <col min="3075" max="3076" width="9.25" customWidth="1"/>
    <col min="3322" max="3322" width="29" customWidth="1"/>
    <col min="3323" max="3323" width="9.125" customWidth="1"/>
    <col min="3324" max="3324" width="8.875" customWidth="1"/>
    <col min="3325" max="3325" width="9.5" customWidth="1"/>
    <col min="3326" max="3326" width="8" customWidth="1"/>
    <col min="3327" max="3327" width="9.25" customWidth="1"/>
    <col min="3328" max="3328" width="8.75" customWidth="1"/>
    <col min="3329" max="3329" width="8.875" customWidth="1"/>
    <col min="3330" max="3330" width="9.75" customWidth="1"/>
    <col min="3331" max="3332" width="9.25" customWidth="1"/>
    <col min="3578" max="3578" width="29" customWidth="1"/>
    <col min="3579" max="3579" width="9.125" customWidth="1"/>
    <col min="3580" max="3580" width="8.875" customWidth="1"/>
    <col min="3581" max="3581" width="9.5" customWidth="1"/>
    <col min="3582" max="3582" width="8" customWidth="1"/>
    <col min="3583" max="3583" width="9.25" customWidth="1"/>
    <col min="3584" max="3584" width="8.75" customWidth="1"/>
    <col min="3585" max="3585" width="8.875" customWidth="1"/>
    <col min="3586" max="3586" width="9.75" customWidth="1"/>
    <col min="3587" max="3588" width="9.25" customWidth="1"/>
    <col min="3834" max="3834" width="29" customWidth="1"/>
    <col min="3835" max="3835" width="9.125" customWidth="1"/>
    <col min="3836" max="3836" width="8.875" customWidth="1"/>
    <col min="3837" max="3837" width="9.5" customWidth="1"/>
    <col min="3838" max="3838" width="8" customWidth="1"/>
    <col min="3839" max="3839" width="9.25" customWidth="1"/>
    <col min="3840" max="3840" width="8.75" customWidth="1"/>
    <col min="3841" max="3841" width="8.875" customWidth="1"/>
    <col min="3842" max="3842" width="9.75" customWidth="1"/>
    <col min="3843" max="3844" width="9.25" customWidth="1"/>
    <col min="4090" max="4090" width="29" customWidth="1"/>
    <col min="4091" max="4091" width="9.125" customWidth="1"/>
    <col min="4092" max="4092" width="8.875" customWidth="1"/>
    <col min="4093" max="4093" width="9.5" customWidth="1"/>
    <col min="4094" max="4094" width="8" customWidth="1"/>
    <col min="4095" max="4095" width="9.25" customWidth="1"/>
    <col min="4096" max="4096" width="8.75" customWidth="1"/>
    <col min="4097" max="4097" width="8.875" customWidth="1"/>
    <col min="4098" max="4098" width="9.75" customWidth="1"/>
    <col min="4099" max="4100" width="9.25" customWidth="1"/>
    <col min="4346" max="4346" width="29" customWidth="1"/>
    <col min="4347" max="4347" width="9.125" customWidth="1"/>
    <col min="4348" max="4348" width="8.875" customWidth="1"/>
    <col min="4349" max="4349" width="9.5" customWidth="1"/>
    <col min="4350" max="4350" width="8" customWidth="1"/>
    <col min="4351" max="4351" width="9.25" customWidth="1"/>
    <col min="4352" max="4352" width="8.75" customWidth="1"/>
    <col min="4353" max="4353" width="8.875" customWidth="1"/>
    <col min="4354" max="4354" width="9.75" customWidth="1"/>
    <col min="4355" max="4356" width="9.25" customWidth="1"/>
    <col min="4602" max="4602" width="29" customWidth="1"/>
    <col min="4603" max="4603" width="9.125" customWidth="1"/>
    <col min="4604" max="4604" width="8.875" customWidth="1"/>
    <col min="4605" max="4605" width="9.5" customWidth="1"/>
    <col min="4606" max="4606" width="8" customWidth="1"/>
    <col min="4607" max="4607" width="9.25" customWidth="1"/>
    <col min="4608" max="4608" width="8.75" customWidth="1"/>
    <col min="4609" max="4609" width="8.875" customWidth="1"/>
    <col min="4610" max="4610" width="9.75" customWidth="1"/>
    <col min="4611" max="4612" width="9.25" customWidth="1"/>
    <col min="4858" max="4858" width="29" customWidth="1"/>
    <col min="4859" max="4859" width="9.125" customWidth="1"/>
    <col min="4860" max="4860" width="8.875" customWidth="1"/>
    <col min="4861" max="4861" width="9.5" customWidth="1"/>
    <col min="4862" max="4862" width="8" customWidth="1"/>
    <col min="4863" max="4863" width="9.25" customWidth="1"/>
    <col min="4864" max="4864" width="8.75" customWidth="1"/>
    <col min="4865" max="4865" width="8.875" customWidth="1"/>
    <col min="4866" max="4866" width="9.75" customWidth="1"/>
    <col min="4867" max="4868" width="9.25" customWidth="1"/>
    <col min="5114" max="5114" width="29" customWidth="1"/>
    <col min="5115" max="5115" width="9.125" customWidth="1"/>
    <col min="5116" max="5116" width="8.875" customWidth="1"/>
    <col min="5117" max="5117" width="9.5" customWidth="1"/>
    <col min="5118" max="5118" width="8" customWidth="1"/>
    <col min="5119" max="5119" width="9.25" customWidth="1"/>
    <col min="5120" max="5120" width="8.75" customWidth="1"/>
    <col min="5121" max="5121" width="8.875" customWidth="1"/>
    <col min="5122" max="5122" width="9.75" customWidth="1"/>
    <col min="5123" max="5124" width="9.25" customWidth="1"/>
    <col min="5370" max="5370" width="29" customWidth="1"/>
    <col min="5371" max="5371" width="9.125" customWidth="1"/>
    <col min="5372" max="5372" width="8.875" customWidth="1"/>
    <col min="5373" max="5373" width="9.5" customWidth="1"/>
    <col min="5374" max="5374" width="8" customWidth="1"/>
    <col min="5375" max="5375" width="9.25" customWidth="1"/>
    <col min="5376" max="5376" width="8.75" customWidth="1"/>
    <col min="5377" max="5377" width="8.875" customWidth="1"/>
    <col min="5378" max="5378" width="9.75" customWidth="1"/>
    <col min="5379" max="5380" width="9.25" customWidth="1"/>
    <col min="5626" max="5626" width="29" customWidth="1"/>
    <col min="5627" max="5627" width="9.125" customWidth="1"/>
    <col min="5628" max="5628" width="8.875" customWidth="1"/>
    <col min="5629" max="5629" width="9.5" customWidth="1"/>
    <col min="5630" max="5630" width="8" customWidth="1"/>
    <col min="5631" max="5631" width="9.25" customWidth="1"/>
    <col min="5632" max="5632" width="8.75" customWidth="1"/>
    <col min="5633" max="5633" width="8.875" customWidth="1"/>
    <col min="5634" max="5634" width="9.75" customWidth="1"/>
    <col min="5635" max="5636" width="9.25" customWidth="1"/>
    <col min="5882" max="5882" width="29" customWidth="1"/>
    <col min="5883" max="5883" width="9.125" customWidth="1"/>
    <col min="5884" max="5884" width="8.875" customWidth="1"/>
    <col min="5885" max="5885" width="9.5" customWidth="1"/>
    <col min="5886" max="5886" width="8" customWidth="1"/>
    <col min="5887" max="5887" width="9.25" customWidth="1"/>
    <col min="5888" max="5888" width="8.75" customWidth="1"/>
    <col min="5889" max="5889" width="8.875" customWidth="1"/>
    <col min="5890" max="5890" width="9.75" customWidth="1"/>
    <col min="5891" max="5892" width="9.25" customWidth="1"/>
    <col min="6138" max="6138" width="29" customWidth="1"/>
    <col min="6139" max="6139" width="9.125" customWidth="1"/>
    <col min="6140" max="6140" width="8.875" customWidth="1"/>
    <col min="6141" max="6141" width="9.5" customWidth="1"/>
    <col min="6142" max="6142" width="8" customWidth="1"/>
    <col min="6143" max="6143" width="9.25" customWidth="1"/>
    <col min="6144" max="6144" width="8.75" customWidth="1"/>
    <col min="6145" max="6145" width="8.875" customWidth="1"/>
    <col min="6146" max="6146" width="9.75" customWidth="1"/>
    <col min="6147" max="6148" width="9.25" customWidth="1"/>
    <col min="6394" max="6394" width="29" customWidth="1"/>
    <col min="6395" max="6395" width="9.125" customWidth="1"/>
    <col min="6396" max="6396" width="8.875" customWidth="1"/>
    <col min="6397" max="6397" width="9.5" customWidth="1"/>
    <col min="6398" max="6398" width="8" customWidth="1"/>
    <col min="6399" max="6399" width="9.25" customWidth="1"/>
    <col min="6400" max="6400" width="8.75" customWidth="1"/>
    <col min="6401" max="6401" width="8.875" customWidth="1"/>
    <col min="6402" max="6402" width="9.75" customWidth="1"/>
    <col min="6403" max="6404" width="9.25" customWidth="1"/>
    <col min="6650" max="6650" width="29" customWidth="1"/>
    <col min="6651" max="6651" width="9.125" customWidth="1"/>
    <col min="6652" max="6652" width="8.875" customWidth="1"/>
    <col min="6653" max="6653" width="9.5" customWidth="1"/>
    <col min="6654" max="6654" width="8" customWidth="1"/>
    <col min="6655" max="6655" width="9.25" customWidth="1"/>
    <col min="6656" max="6656" width="8.75" customWidth="1"/>
    <col min="6657" max="6657" width="8.875" customWidth="1"/>
    <col min="6658" max="6658" width="9.75" customWidth="1"/>
    <col min="6659" max="6660" width="9.25" customWidth="1"/>
    <col min="6906" max="6906" width="29" customWidth="1"/>
    <col min="6907" max="6907" width="9.125" customWidth="1"/>
    <col min="6908" max="6908" width="8.875" customWidth="1"/>
    <col min="6909" max="6909" width="9.5" customWidth="1"/>
    <col min="6910" max="6910" width="8" customWidth="1"/>
    <col min="6911" max="6911" width="9.25" customWidth="1"/>
    <col min="6912" max="6912" width="8.75" customWidth="1"/>
    <col min="6913" max="6913" width="8.875" customWidth="1"/>
    <col min="6914" max="6914" width="9.75" customWidth="1"/>
    <col min="6915" max="6916" width="9.25" customWidth="1"/>
    <col min="7162" max="7162" width="29" customWidth="1"/>
    <col min="7163" max="7163" width="9.125" customWidth="1"/>
    <col min="7164" max="7164" width="8.875" customWidth="1"/>
    <col min="7165" max="7165" width="9.5" customWidth="1"/>
    <col min="7166" max="7166" width="8" customWidth="1"/>
    <col min="7167" max="7167" width="9.25" customWidth="1"/>
    <col min="7168" max="7168" width="8.75" customWidth="1"/>
    <col min="7169" max="7169" width="8.875" customWidth="1"/>
    <col min="7170" max="7170" width="9.75" customWidth="1"/>
    <col min="7171" max="7172" width="9.25" customWidth="1"/>
    <col min="7418" max="7418" width="29" customWidth="1"/>
    <col min="7419" max="7419" width="9.125" customWidth="1"/>
    <col min="7420" max="7420" width="8.875" customWidth="1"/>
    <col min="7421" max="7421" width="9.5" customWidth="1"/>
    <col min="7422" max="7422" width="8" customWidth="1"/>
    <col min="7423" max="7423" width="9.25" customWidth="1"/>
    <col min="7424" max="7424" width="8.75" customWidth="1"/>
    <col min="7425" max="7425" width="8.875" customWidth="1"/>
    <col min="7426" max="7426" width="9.75" customWidth="1"/>
    <col min="7427" max="7428" width="9.25" customWidth="1"/>
    <col min="7674" max="7674" width="29" customWidth="1"/>
    <col min="7675" max="7675" width="9.125" customWidth="1"/>
    <col min="7676" max="7676" width="8.875" customWidth="1"/>
    <col min="7677" max="7677" width="9.5" customWidth="1"/>
    <col min="7678" max="7678" width="8" customWidth="1"/>
    <col min="7679" max="7679" width="9.25" customWidth="1"/>
    <col min="7680" max="7680" width="8.75" customWidth="1"/>
    <col min="7681" max="7681" width="8.875" customWidth="1"/>
    <col min="7682" max="7682" width="9.75" customWidth="1"/>
    <col min="7683" max="7684" width="9.25" customWidth="1"/>
    <col min="7930" max="7930" width="29" customWidth="1"/>
    <col min="7931" max="7931" width="9.125" customWidth="1"/>
    <col min="7932" max="7932" width="8.875" customWidth="1"/>
    <col min="7933" max="7933" width="9.5" customWidth="1"/>
    <col min="7934" max="7934" width="8" customWidth="1"/>
    <col min="7935" max="7935" width="9.25" customWidth="1"/>
    <col min="7936" max="7936" width="8.75" customWidth="1"/>
    <col min="7937" max="7937" width="8.875" customWidth="1"/>
    <col min="7938" max="7938" width="9.75" customWidth="1"/>
    <col min="7939" max="7940" width="9.25" customWidth="1"/>
    <col min="8186" max="8186" width="29" customWidth="1"/>
    <col min="8187" max="8187" width="9.125" customWidth="1"/>
    <col min="8188" max="8188" width="8.875" customWidth="1"/>
    <col min="8189" max="8189" width="9.5" customWidth="1"/>
    <col min="8190" max="8190" width="8" customWidth="1"/>
    <col min="8191" max="8191" width="9.25" customWidth="1"/>
    <col min="8192" max="8192" width="8.75" customWidth="1"/>
    <col min="8193" max="8193" width="8.875" customWidth="1"/>
    <col min="8194" max="8194" width="9.75" customWidth="1"/>
    <col min="8195" max="8196" width="9.25" customWidth="1"/>
    <col min="8442" max="8442" width="29" customWidth="1"/>
    <col min="8443" max="8443" width="9.125" customWidth="1"/>
    <col min="8444" max="8444" width="8.875" customWidth="1"/>
    <col min="8445" max="8445" width="9.5" customWidth="1"/>
    <col min="8446" max="8446" width="8" customWidth="1"/>
    <col min="8447" max="8447" width="9.25" customWidth="1"/>
    <col min="8448" max="8448" width="8.75" customWidth="1"/>
    <col min="8449" max="8449" width="8.875" customWidth="1"/>
    <col min="8450" max="8450" width="9.75" customWidth="1"/>
    <col min="8451" max="8452" width="9.25" customWidth="1"/>
    <col min="8698" max="8698" width="29" customWidth="1"/>
    <col min="8699" max="8699" width="9.125" customWidth="1"/>
    <col min="8700" max="8700" width="8.875" customWidth="1"/>
    <col min="8701" max="8701" width="9.5" customWidth="1"/>
    <col min="8702" max="8702" width="8" customWidth="1"/>
    <col min="8703" max="8703" width="9.25" customWidth="1"/>
    <col min="8704" max="8704" width="8.75" customWidth="1"/>
    <col min="8705" max="8705" width="8.875" customWidth="1"/>
    <col min="8706" max="8706" width="9.75" customWidth="1"/>
    <col min="8707" max="8708" width="9.25" customWidth="1"/>
    <col min="8954" max="8954" width="29" customWidth="1"/>
    <col min="8955" max="8955" width="9.125" customWidth="1"/>
    <col min="8956" max="8956" width="8.875" customWidth="1"/>
    <col min="8957" max="8957" width="9.5" customWidth="1"/>
    <col min="8958" max="8958" width="8" customWidth="1"/>
    <col min="8959" max="8959" width="9.25" customWidth="1"/>
    <col min="8960" max="8960" width="8.75" customWidth="1"/>
    <col min="8961" max="8961" width="8.875" customWidth="1"/>
    <col min="8962" max="8962" width="9.75" customWidth="1"/>
    <col min="8963" max="8964" width="9.25" customWidth="1"/>
    <col min="9210" max="9210" width="29" customWidth="1"/>
    <col min="9211" max="9211" width="9.125" customWidth="1"/>
    <col min="9212" max="9212" width="8.875" customWidth="1"/>
    <col min="9213" max="9213" width="9.5" customWidth="1"/>
    <col min="9214" max="9214" width="8" customWidth="1"/>
    <col min="9215" max="9215" width="9.25" customWidth="1"/>
    <col min="9216" max="9216" width="8.75" customWidth="1"/>
    <col min="9217" max="9217" width="8.875" customWidth="1"/>
    <col min="9218" max="9218" width="9.75" customWidth="1"/>
    <col min="9219" max="9220" width="9.25" customWidth="1"/>
    <col min="9466" max="9466" width="29" customWidth="1"/>
    <col min="9467" max="9467" width="9.125" customWidth="1"/>
    <col min="9468" max="9468" width="8.875" customWidth="1"/>
    <col min="9469" max="9469" width="9.5" customWidth="1"/>
    <col min="9470" max="9470" width="8" customWidth="1"/>
    <col min="9471" max="9471" width="9.25" customWidth="1"/>
    <col min="9472" max="9472" width="8.75" customWidth="1"/>
    <col min="9473" max="9473" width="8.875" customWidth="1"/>
    <col min="9474" max="9474" width="9.75" customWidth="1"/>
    <col min="9475" max="9476" width="9.25" customWidth="1"/>
    <col min="9722" max="9722" width="29" customWidth="1"/>
    <col min="9723" max="9723" width="9.125" customWidth="1"/>
    <col min="9724" max="9724" width="8.875" customWidth="1"/>
    <col min="9725" max="9725" width="9.5" customWidth="1"/>
    <col min="9726" max="9726" width="8" customWidth="1"/>
    <col min="9727" max="9727" width="9.25" customWidth="1"/>
    <col min="9728" max="9728" width="8.75" customWidth="1"/>
    <col min="9729" max="9729" width="8.875" customWidth="1"/>
    <col min="9730" max="9730" width="9.75" customWidth="1"/>
    <col min="9731" max="9732" width="9.25" customWidth="1"/>
    <col min="9978" max="9978" width="29" customWidth="1"/>
    <col min="9979" max="9979" width="9.125" customWidth="1"/>
    <col min="9980" max="9980" width="8.875" customWidth="1"/>
    <col min="9981" max="9981" width="9.5" customWidth="1"/>
    <col min="9982" max="9982" width="8" customWidth="1"/>
    <col min="9983" max="9983" width="9.25" customWidth="1"/>
    <col min="9984" max="9984" width="8.75" customWidth="1"/>
    <col min="9985" max="9985" width="8.875" customWidth="1"/>
    <col min="9986" max="9986" width="9.75" customWidth="1"/>
    <col min="9987" max="9988" width="9.25" customWidth="1"/>
    <col min="10234" max="10234" width="29" customWidth="1"/>
    <col min="10235" max="10235" width="9.125" customWidth="1"/>
    <col min="10236" max="10236" width="8.875" customWidth="1"/>
    <col min="10237" max="10237" width="9.5" customWidth="1"/>
    <col min="10238" max="10238" width="8" customWidth="1"/>
    <col min="10239" max="10239" width="9.25" customWidth="1"/>
    <col min="10240" max="10240" width="8.75" customWidth="1"/>
    <col min="10241" max="10241" width="8.875" customWidth="1"/>
    <col min="10242" max="10242" width="9.75" customWidth="1"/>
    <col min="10243" max="10244" width="9.25" customWidth="1"/>
    <col min="10490" max="10490" width="29" customWidth="1"/>
    <col min="10491" max="10491" width="9.125" customWidth="1"/>
    <col min="10492" max="10492" width="8.875" customWidth="1"/>
    <col min="10493" max="10493" width="9.5" customWidth="1"/>
    <col min="10494" max="10494" width="8" customWidth="1"/>
    <col min="10495" max="10495" width="9.25" customWidth="1"/>
    <col min="10496" max="10496" width="8.75" customWidth="1"/>
    <col min="10497" max="10497" width="8.875" customWidth="1"/>
    <col min="10498" max="10498" width="9.75" customWidth="1"/>
    <col min="10499" max="10500" width="9.25" customWidth="1"/>
    <col min="10746" max="10746" width="29" customWidth="1"/>
    <col min="10747" max="10747" width="9.125" customWidth="1"/>
    <col min="10748" max="10748" width="8.875" customWidth="1"/>
    <col min="10749" max="10749" width="9.5" customWidth="1"/>
    <col min="10750" max="10750" width="8" customWidth="1"/>
    <col min="10751" max="10751" width="9.25" customWidth="1"/>
    <col min="10752" max="10752" width="8.75" customWidth="1"/>
    <col min="10753" max="10753" width="8.875" customWidth="1"/>
    <col min="10754" max="10754" width="9.75" customWidth="1"/>
    <col min="10755" max="10756" width="9.25" customWidth="1"/>
    <col min="11002" max="11002" width="29" customWidth="1"/>
    <col min="11003" max="11003" width="9.125" customWidth="1"/>
    <col min="11004" max="11004" width="8.875" customWidth="1"/>
    <col min="11005" max="11005" width="9.5" customWidth="1"/>
    <col min="11006" max="11006" width="8" customWidth="1"/>
    <col min="11007" max="11007" width="9.25" customWidth="1"/>
    <col min="11008" max="11008" width="8.75" customWidth="1"/>
    <col min="11009" max="11009" width="8.875" customWidth="1"/>
    <col min="11010" max="11010" width="9.75" customWidth="1"/>
    <col min="11011" max="11012" width="9.25" customWidth="1"/>
    <col min="11258" max="11258" width="29" customWidth="1"/>
    <col min="11259" max="11259" width="9.125" customWidth="1"/>
    <col min="11260" max="11260" width="8.875" customWidth="1"/>
    <col min="11261" max="11261" width="9.5" customWidth="1"/>
    <col min="11262" max="11262" width="8" customWidth="1"/>
    <col min="11263" max="11263" width="9.25" customWidth="1"/>
    <col min="11264" max="11264" width="8.75" customWidth="1"/>
    <col min="11265" max="11265" width="8.875" customWidth="1"/>
    <col min="11266" max="11266" width="9.75" customWidth="1"/>
    <col min="11267" max="11268" width="9.25" customWidth="1"/>
    <col min="11514" max="11514" width="29" customWidth="1"/>
    <col min="11515" max="11515" width="9.125" customWidth="1"/>
    <col min="11516" max="11516" width="8.875" customWidth="1"/>
    <col min="11517" max="11517" width="9.5" customWidth="1"/>
    <col min="11518" max="11518" width="8" customWidth="1"/>
    <col min="11519" max="11519" width="9.25" customWidth="1"/>
    <col min="11520" max="11520" width="8.75" customWidth="1"/>
    <col min="11521" max="11521" width="8.875" customWidth="1"/>
    <col min="11522" max="11522" width="9.75" customWidth="1"/>
    <col min="11523" max="11524" width="9.25" customWidth="1"/>
    <col min="11770" max="11770" width="29" customWidth="1"/>
    <col min="11771" max="11771" width="9.125" customWidth="1"/>
    <col min="11772" max="11772" width="8.875" customWidth="1"/>
    <col min="11773" max="11773" width="9.5" customWidth="1"/>
    <col min="11774" max="11774" width="8" customWidth="1"/>
    <col min="11775" max="11775" width="9.25" customWidth="1"/>
    <col min="11776" max="11776" width="8.75" customWidth="1"/>
    <col min="11777" max="11777" width="8.875" customWidth="1"/>
    <col min="11778" max="11778" width="9.75" customWidth="1"/>
    <col min="11779" max="11780" width="9.25" customWidth="1"/>
    <col min="12026" max="12026" width="29" customWidth="1"/>
    <col min="12027" max="12027" width="9.125" customWidth="1"/>
    <col min="12028" max="12028" width="8.875" customWidth="1"/>
    <col min="12029" max="12029" width="9.5" customWidth="1"/>
    <col min="12030" max="12030" width="8" customWidth="1"/>
    <col min="12031" max="12031" width="9.25" customWidth="1"/>
    <col min="12032" max="12032" width="8.75" customWidth="1"/>
    <col min="12033" max="12033" width="8.875" customWidth="1"/>
    <col min="12034" max="12034" width="9.75" customWidth="1"/>
    <col min="12035" max="12036" width="9.25" customWidth="1"/>
    <col min="12282" max="12282" width="29" customWidth="1"/>
    <col min="12283" max="12283" width="9.125" customWidth="1"/>
    <col min="12284" max="12284" width="8.875" customWidth="1"/>
    <col min="12285" max="12285" width="9.5" customWidth="1"/>
    <col min="12286" max="12286" width="8" customWidth="1"/>
    <col min="12287" max="12287" width="9.25" customWidth="1"/>
    <col min="12288" max="12288" width="8.75" customWidth="1"/>
    <col min="12289" max="12289" width="8.875" customWidth="1"/>
    <col min="12290" max="12290" width="9.75" customWidth="1"/>
    <col min="12291" max="12292" width="9.25" customWidth="1"/>
    <col min="12538" max="12538" width="29" customWidth="1"/>
    <col min="12539" max="12539" width="9.125" customWidth="1"/>
    <col min="12540" max="12540" width="8.875" customWidth="1"/>
    <col min="12541" max="12541" width="9.5" customWidth="1"/>
    <col min="12542" max="12542" width="8" customWidth="1"/>
    <col min="12543" max="12543" width="9.25" customWidth="1"/>
    <col min="12544" max="12544" width="8.75" customWidth="1"/>
    <col min="12545" max="12545" width="8.875" customWidth="1"/>
    <col min="12546" max="12546" width="9.75" customWidth="1"/>
    <col min="12547" max="12548" width="9.25" customWidth="1"/>
    <col min="12794" max="12794" width="29" customWidth="1"/>
    <col min="12795" max="12795" width="9.125" customWidth="1"/>
    <col min="12796" max="12796" width="8.875" customWidth="1"/>
    <col min="12797" max="12797" width="9.5" customWidth="1"/>
    <col min="12798" max="12798" width="8" customWidth="1"/>
    <col min="12799" max="12799" width="9.25" customWidth="1"/>
    <col min="12800" max="12800" width="8.75" customWidth="1"/>
    <col min="12801" max="12801" width="8.875" customWidth="1"/>
    <col min="12802" max="12802" width="9.75" customWidth="1"/>
    <col min="12803" max="12804" width="9.25" customWidth="1"/>
    <col min="13050" max="13050" width="29" customWidth="1"/>
    <col min="13051" max="13051" width="9.125" customWidth="1"/>
    <col min="13052" max="13052" width="8.875" customWidth="1"/>
    <col min="13053" max="13053" width="9.5" customWidth="1"/>
    <col min="13054" max="13054" width="8" customWidth="1"/>
    <col min="13055" max="13055" width="9.25" customWidth="1"/>
    <col min="13056" max="13056" width="8.75" customWidth="1"/>
    <col min="13057" max="13057" width="8.875" customWidth="1"/>
    <col min="13058" max="13058" width="9.75" customWidth="1"/>
    <col min="13059" max="13060" width="9.25" customWidth="1"/>
    <col min="13306" max="13306" width="29" customWidth="1"/>
    <col min="13307" max="13307" width="9.125" customWidth="1"/>
    <col min="13308" max="13308" width="8.875" customWidth="1"/>
    <col min="13309" max="13309" width="9.5" customWidth="1"/>
    <col min="13310" max="13310" width="8" customWidth="1"/>
    <col min="13311" max="13311" width="9.25" customWidth="1"/>
    <col min="13312" max="13312" width="8.75" customWidth="1"/>
    <col min="13313" max="13313" width="8.875" customWidth="1"/>
    <col min="13314" max="13314" width="9.75" customWidth="1"/>
    <col min="13315" max="13316" width="9.25" customWidth="1"/>
    <col min="13562" max="13562" width="29" customWidth="1"/>
    <col min="13563" max="13563" width="9.125" customWidth="1"/>
    <col min="13564" max="13564" width="8.875" customWidth="1"/>
    <col min="13565" max="13565" width="9.5" customWidth="1"/>
    <col min="13566" max="13566" width="8" customWidth="1"/>
    <col min="13567" max="13567" width="9.25" customWidth="1"/>
    <col min="13568" max="13568" width="8.75" customWidth="1"/>
    <col min="13569" max="13569" width="8.875" customWidth="1"/>
    <col min="13570" max="13570" width="9.75" customWidth="1"/>
    <col min="13571" max="13572" width="9.25" customWidth="1"/>
    <col min="13818" max="13818" width="29" customWidth="1"/>
    <col min="13819" max="13819" width="9.125" customWidth="1"/>
    <col min="13820" max="13820" width="8.875" customWidth="1"/>
    <col min="13821" max="13821" width="9.5" customWidth="1"/>
    <col min="13822" max="13822" width="8" customWidth="1"/>
    <col min="13823" max="13823" width="9.25" customWidth="1"/>
    <col min="13824" max="13824" width="8.75" customWidth="1"/>
    <col min="13825" max="13825" width="8.875" customWidth="1"/>
    <col min="13826" max="13826" width="9.75" customWidth="1"/>
    <col min="13827" max="13828" width="9.25" customWidth="1"/>
    <col min="14074" max="14074" width="29" customWidth="1"/>
    <col min="14075" max="14075" width="9.125" customWidth="1"/>
    <col min="14076" max="14076" width="8.875" customWidth="1"/>
    <col min="14077" max="14077" width="9.5" customWidth="1"/>
    <col min="14078" max="14078" width="8" customWidth="1"/>
    <col min="14079" max="14079" width="9.25" customWidth="1"/>
    <col min="14080" max="14080" width="8.75" customWidth="1"/>
    <col min="14081" max="14081" width="8.875" customWidth="1"/>
    <col min="14082" max="14082" width="9.75" customWidth="1"/>
    <col min="14083" max="14084" width="9.25" customWidth="1"/>
    <col min="14330" max="14330" width="29" customWidth="1"/>
    <col min="14331" max="14331" width="9.125" customWidth="1"/>
    <col min="14332" max="14332" width="8.875" customWidth="1"/>
    <col min="14333" max="14333" width="9.5" customWidth="1"/>
    <col min="14334" max="14334" width="8" customWidth="1"/>
    <col min="14335" max="14335" width="9.25" customWidth="1"/>
    <col min="14336" max="14336" width="8.75" customWidth="1"/>
    <col min="14337" max="14337" width="8.875" customWidth="1"/>
    <col min="14338" max="14338" width="9.75" customWidth="1"/>
    <col min="14339" max="14340" width="9.25" customWidth="1"/>
    <col min="14586" max="14586" width="29" customWidth="1"/>
    <col min="14587" max="14587" width="9.125" customWidth="1"/>
    <col min="14588" max="14588" width="8.875" customWidth="1"/>
    <col min="14589" max="14589" width="9.5" customWidth="1"/>
    <col min="14590" max="14590" width="8" customWidth="1"/>
    <col min="14591" max="14591" width="9.25" customWidth="1"/>
    <col min="14592" max="14592" width="8.75" customWidth="1"/>
    <col min="14593" max="14593" width="8.875" customWidth="1"/>
    <col min="14594" max="14594" width="9.75" customWidth="1"/>
    <col min="14595" max="14596" width="9.25" customWidth="1"/>
    <col min="14842" max="14842" width="29" customWidth="1"/>
    <col min="14843" max="14843" width="9.125" customWidth="1"/>
    <col min="14844" max="14844" width="8.875" customWidth="1"/>
    <col min="14845" max="14845" width="9.5" customWidth="1"/>
    <col min="14846" max="14846" width="8" customWidth="1"/>
    <col min="14847" max="14847" width="9.25" customWidth="1"/>
    <col min="14848" max="14848" width="8.75" customWidth="1"/>
    <col min="14849" max="14849" width="8.875" customWidth="1"/>
    <col min="14850" max="14850" width="9.75" customWidth="1"/>
    <col min="14851" max="14852" width="9.25" customWidth="1"/>
    <col min="15098" max="15098" width="29" customWidth="1"/>
    <col min="15099" max="15099" width="9.125" customWidth="1"/>
    <col min="15100" max="15100" width="8.875" customWidth="1"/>
    <col min="15101" max="15101" width="9.5" customWidth="1"/>
    <col min="15102" max="15102" width="8" customWidth="1"/>
    <col min="15103" max="15103" width="9.25" customWidth="1"/>
    <col min="15104" max="15104" width="8.75" customWidth="1"/>
    <col min="15105" max="15105" width="8.875" customWidth="1"/>
    <col min="15106" max="15106" width="9.75" customWidth="1"/>
    <col min="15107" max="15108" width="9.25" customWidth="1"/>
    <col min="15354" max="15354" width="29" customWidth="1"/>
    <col min="15355" max="15355" width="9.125" customWidth="1"/>
    <col min="15356" max="15356" width="8.875" customWidth="1"/>
    <col min="15357" max="15357" width="9.5" customWidth="1"/>
    <col min="15358" max="15358" width="8" customWidth="1"/>
    <col min="15359" max="15359" width="9.25" customWidth="1"/>
    <col min="15360" max="15360" width="8.75" customWidth="1"/>
    <col min="15361" max="15361" width="8.875" customWidth="1"/>
    <col min="15362" max="15362" width="9.75" customWidth="1"/>
    <col min="15363" max="15364" width="9.25" customWidth="1"/>
    <col min="15610" max="15610" width="29" customWidth="1"/>
    <col min="15611" max="15611" width="9.125" customWidth="1"/>
    <col min="15612" max="15612" width="8.875" customWidth="1"/>
    <col min="15613" max="15613" width="9.5" customWidth="1"/>
    <col min="15614" max="15614" width="8" customWidth="1"/>
    <col min="15615" max="15615" width="9.25" customWidth="1"/>
    <col min="15616" max="15616" width="8.75" customWidth="1"/>
    <col min="15617" max="15617" width="8.875" customWidth="1"/>
    <col min="15618" max="15618" width="9.75" customWidth="1"/>
    <col min="15619" max="15620" width="9.25" customWidth="1"/>
    <col min="15866" max="15866" width="29" customWidth="1"/>
    <col min="15867" max="15867" width="9.125" customWidth="1"/>
    <col min="15868" max="15868" width="8.875" customWidth="1"/>
    <col min="15869" max="15869" width="9.5" customWidth="1"/>
    <col min="15870" max="15870" width="8" customWidth="1"/>
    <col min="15871" max="15871" width="9.25" customWidth="1"/>
    <col min="15872" max="15872" width="8.75" customWidth="1"/>
    <col min="15873" max="15873" width="8.875" customWidth="1"/>
    <col min="15874" max="15874" width="9.75" customWidth="1"/>
    <col min="15875" max="15876" width="9.25" customWidth="1"/>
    <col min="16122" max="16122" width="29" customWidth="1"/>
    <col min="16123" max="16123" width="9.125" customWidth="1"/>
    <col min="16124" max="16124" width="8.875" customWidth="1"/>
    <col min="16125" max="16125" width="9.5" customWidth="1"/>
    <col min="16126" max="16126" width="8" customWidth="1"/>
    <col min="16127" max="16127" width="9.25" customWidth="1"/>
    <col min="16128" max="16128" width="8.75" customWidth="1"/>
    <col min="16129" max="16129" width="8.875" customWidth="1"/>
    <col min="16130" max="16130" width="9.75" customWidth="1"/>
    <col min="16131" max="16132" width="9.25" customWidth="1"/>
  </cols>
  <sheetData>
    <row r="1" spans="1:4" ht="30.75" customHeight="1">
      <c r="A1" s="118" t="s">
        <v>206</v>
      </c>
      <c r="B1" s="118"/>
      <c r="C1" s="118"/>
      <c r="D1" s="118"/>
    </row>
    <row r="2" spans="1:4" ht="20.25" customHeight="1">
      <c r="A2" t="s">
        <v>173</v>
      </c>
      <c r="D2" s="79" t="s">
        <v>0</v>
      </c>
    </row>
    <row r="3" spans="1:4" ht="21" customHeight="1">
      <c r="A3" s="119" t="s">
        <v>174</v>
      </c>
      <c r="B3" s="119" t="s">
        <v>175</v>
      </c>
      <c r="C3" s="121" t="s">
        <v>176</v>
      </c>
      <c r="D3" s="119" t="s">
        <v>177</v>
      </c>
    </row>
    <row r="4" spans="1:4" ht="12.75" customHeight="1">
      <c r="A4" s="120"/>
      <c r="B4" s="120"/>
      <c r="C4" s="122"/>
      <c r="D4" s="120"/>
    </row>
    <row r="5" spans="1:4" ht="20.100000000000001" customHeight="1">
      <c r="A5" s="80" t="s">
        <v>178</v>
      </c>
      <c r="B5" s="81">
        <f>SUM(B6:B26)</f>
        <v>535012</v>
      </c>
      <c r="C5" s="88">
        <f>SUM(C6:C26)</f>
        <v>-31705</v>
      </c>
      <c r="D5" s="81">
        <f>SUM(D6:D11,D12,D13:D15,D16,D17:D26)</f>
        <v>503307</v>
      </c>
    </row>
    <row r="6" spans="1:4" ht="20.100000000000001" customHeight="1">
      <c r="A6" s="82" t="s">
        <v>179</v>
      </c>
      <c r="B6" s="90">
        <v>65426</v>
      </c>
      <c r="C6" s="83">
        <f>0-1659</f>
        <v>-1659</v>
      </c>
      <c r="D6" s="83">
        <f t="shared" ref="D6:D26" si="0">B6+C6</f>
        <v>63767</v>
      </c>
    </row>
    <row r="7" spans="1:4" ht="20.100000000000001" customHeight="1">
      <c r="A7" s="82" t="s">
        <v>180</v>
      </c>
      <c r="B7" s="90">
        <v>53095</v>
      </c>
      <c r="C7" s="83">
        <f>0+-1135</f>
        <v>-1135</v>
      </c>
      <c r="D7" s="83">
        <f t="shared" si="0"/>
        <v>51960</v>
      </c>
    </row>
    <row r="8" spans="1:4" ht="20.100000000000001" customHeight="1">
      <c r="A8" s="82" t="s">
        <v>181</v>
      </c>
      <c r="B8" s="90">
        <v>182819</v>
      </c>
      <c r="C8" s="83">
        <f>-4000-130</f>
        <v>-4130</v>
      </c>
      <c r="D8" s="83">
        <f t="shared" si="0"/>
        <v>178689</v>
      </c>
    </row>
    <row r="9" spans="1:4" ht="20.100000000000001" customHeight="1">
      <c r="A9" s="82" t="s">
        <v>182</v>
      </c>
      <c r="B9" s="90">
        <v>1144</v>
      </c>
      <c r="C9" s="83">
        <f>0-9</f>
        <v>-9</v>
      </c>
      <c r="D9" s="83">
        <f t="shared" si="0"/>
        <v>1135</v>
      </c>
    </row>
    <row r="10" spans="1:4" ht="20.100000000000001" customHeight="1">
      <c r="A10" s="82" t="s">
        <v>183</v>
      </c>
      <c r="B10" s="90">
        <v>8940</v>
      </c>
      <c r="C10" s="83">
        <f>-2000-198</f>
        <v>-2198</v>
      </c>
      <c r="D10" s="83">
        <f t="shared" si="0"/>
        <v>6742</v>
      </c>
    </row>
    <row r="11" spans="1:4" ht="20.100000000000001" customHeight="1">
      <c r="A11" s="82" t="s">
        <v>184</v>
      </c>
      <c r="B11" s="90">
        <v>91447</v>
      </c>
      <c r="C11" s="83">
        <f>-4000-188</f>
        <v>-4188</v>
      </c>
      <c r="D11" s="83">
        <f t="shared" si="0"/>
        <v>87259</v>
      </c>
    </row>
    <row r="12" spans="1:4" ht="20.100000000000001" customHeight="1">
      <c r="A12" s="82" t="s">
        <v>185</v>
      </c>
      <c r="B12" s="91">
        <v>45371</v>
      </c>
      <c r="C12" s="83">
        <f>-3500-93</f>
        <v>-3593</v>
      </c>
      <c r="D12" s="83">
        <f t="shared" si="0"/>
        <v>41778</v>
      </c>
    </row>
    <row r="13" spans="1:4" ht="20.100000000000001" customHeight="1">
      <c r="A13" s="82" t="s">
        <v>186</v>
      </c>
      <c r="B13" s="90">
        <v>3506</v>
      </c>
      <c r="C13" s="83">
        <v>-1000</v>
      </c>
      <c r="D13" s="83">
        <f t="shared" si="0"/>
        <v>2506</v>
      </c>
    </row>
    <row r="14" spans="1:4" ht="20.100000000000001" customHeight="1">
      <c r="A14" s="82" t="s">
        <v>187</v>
      </c>
      <c r="B14" s="90">
        <v>20485</v>
      </c>
      <c r="C14" s="83">
        <f>-5000-240</f>
        <v>-5240</v>
      </c>
      <c r="D14" s="83">
        <f t="shared" si="0"/>
        <v>15245</v>
      </c>
    </row>
    <row r="15" spans="1:4" ht="20.100000000000001" customHeight="1">
      <c r="A15" s="82" t="s">
        <v>188</v>
      </c>
      <c r="B15" s="90">
        <v>14370</v>
      </c>
      <c r="C15" s="83">
        <f>-4500-132</f>
        <v>-4632</v>
      </c>
      <c r="D15" s="83">
        <f t="shared" si="0"/>
        <v>9738</v>
      </c>
    </row>
    <row r="16" spans="1:4" ht="20.100000000000001" customHeight="1">
      <c r="A16" s="82" t="s">
        <v>189</v>
      </c>
      <c r="B16" s="90">
        <v>9883</v>
      </c>
      <c r="C16" s="83">
        <f>-5000-6</f>
        <v>-5006</v>
      </c>
      <c r="D16" s="83">
        <f t="shared" si="0"/>
        <v>4877</v>
      </c>
    </row>
    <row r="17" spans="1:5" ht="20.100000000000001" customHeight="1">
      <c r="A17" s="82" t="s">
        <v>190</v>
      </c>
      <c r="B17" s="90">
        <v>525</v>
      </c>
      <c r="C17" s="83">
        <v>-5</v>
      </c>
      <c r="D17" s="83">
        <f t="shared" si="0"/>
        <v>520</v>
      </c>
    </row>
    <row r="18" spans="1:5" ht="20.100000000000001" customHeight="1">
      <c r="A18" s="82" t="s">
        <v>191</v>
      </c>
      <c r="B18" s="90">
        <v>762</v>
      </c>
      <c r="C18" s="83"/>
      <c r="D18" s="83">
        <f t="shared" si="0"/>
        <v>762</v>
      </c>
    </row>
    <row r="19" spans="1:5" ht="20.100000000000001" customHeight="1">
      <c r="A19" s="82" t="s">
        <v>192</v>
      </c>
      <c r="B19" s="86"/>
      <c r="C19" s="83"/>
      <c r="D19" s="83">
        <f t="shared" si="0"/>
        <v>0</v>
      </c>
    </row>
    <row r="20" spans="1:5" ht="20.100000000000001" customHeight="1">
      <c r="A20" s="82" t="s">
        <v>193</v>
      </c>
      <c r="B20" s="90">
        <v>3952</v>
      </c>
      <c r="C20" s="83">
        <f>-500-2</f>
        <v>-502</v>
      </c>
      <c r="D20" s="83">
        <f t="shared" si="0"/>
        <v>3450</v>
      </c>
    </row>
    <row r="21" spans="1:5" ht="20.100000000000001" customHeight="1">
      <c r="A21" s="82" t="s">
        <v>194</v>
      </c>
      <c r="B21" s="90">
        <v>18685</v>
      </c>
      <c r="C21" s="83">
        <v>-500</v>
      </c>
      <c r="D21" s="83">
        <f t="shared" si="0"/>
        <v>18185</v>
      </c>
    </row>
    <row r="22" spans="1:5" ht="20.100000000000001" customHeight="1">
      <c r="A22" s="82" t="s">
        <v>195</v>
      </c>
      <c r="B22" s="90">
        <v>2700</v>
      </c>
      <c r="C22" s="83"/>
      <c r="D22" s="83">
        <f t="shared" si="0"/>
        <v>2700</v>
      </c>
    </row>
    <row r="23" spans="1:5" ht="20.100000000000001" customHeight="1">
      <c r="A23" s="82" t="s">
        <v>196</v>
      </c>
      <c r="B23" s="90">
        <v>2717</v>
      </c>
      <c r="C23" s="83">
        <v>-118</v>
      </c>
      <c r="D23" s="83">
        <f t="shared" si="0"/>
        <v>2599</v>
      </c>
    </row>
    <row r="24" spans="1:5" ht="20.100000000000001" customHeight="1">
      <c r="A24" s="82" t="s">
        <v>197</v>
      </c>
      <c r="B24" s="86"/>
      <c r="C24" s="83"/>
      <c r="D24" s="83">
        <f t="shared" si="0"/>
        <v>0</v>
      </c>
    </row>
    <row r="25" spans="1:5" ht="20.100000000000001" customHeight="1">
      <c r="A25" s="82" t="s">
        <v>198</v>
      </c>
      <c r="B25" s="90">
        <v>4300</v>
      </c>
      <c r="C25" s="83">
        <v>2210</v>
      </c>
      <c r="D25" s="83">
        <f t="shared" si="0"/>
        <v>6510</v>
      </c>
    </row>
    <row r="26" spans="1:5" ht="20.100000000000001" customHeight="1">
      <c r="A26" s="82" t="s">
        <v>199</v>
      </c>
      <c r="B26" s="90">
        <v>4885</v>
      </c>
      <c r="C26" s="83"/>
      <c r="D26" s="83">
        <f t="shared" si="0"/>
        <v>4885</v>
      </c>
    </row>
    <row r="27" spans="1:5" ht="15.75" customHeight="1">
      <c r="A27" s="116"/>
      <c r="B27" s="117"/>
      <c r="C27" s="117"/>
      <c r="D27" s="117"/>
      <c r="E27" s="84"/>
    </row>
    <row r="140" spans="1:1" ht="32.25" customHeight="1">
      <c r="A140" s="85" t="s">
        <v>200</v>
      </c>
    </row>
    <row r="146" ht="38.25" customHeight="1"/>
  </sheetData>
  <mergeCells count="6">
    <mergeCell ref="A27:D27"/>
    <mergeCell ref="A1:D1"/>
    <mergeCell ref="A3:A4"/>
    <mergeCell ref="B3:B4"/>
    <mergeCell ref="C3:C4"/>
    <mergeCell ref="D3:D4"/>
  </mergeCells>
  <phoneticPr fontId="28" type="noConversion"/>
  <printOptions horizontalCentered="1"/>
  <pageMargins left="0.51181102362204722" right="0.31496062992125984" top="0.31496062992125984" bottom="0.39370078740157483" header="0.15748031496062992" footer="0.15748031496062992"/>
  <pageSetup paperSize="9" orientation="landscape" r:id="rId1"/>
  <headerFooter alignWithMargins="0"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33"/>
  <sheetViews>
    <sheetView showZeros="0" workbookViewId="0">
      <pane xSplit="1" ySplit="5" topLeftCell="B15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RowHeight="14.25"/>
  <cols>
    <col min="1" max="1" width="30.625" customWidth="1"/>
    <col min="2" max="2" width="14" style="26" customWidth="1"/>
    <col min="3" max="4" width="13.75" style="13" customWidth="1"/>
    <col min="5" max="5" width="36.75" customWidth="1"/>
    <col min="6" max="6" width="11.125" customWidth="1"/>
    <col min="7" max="7" width="11.375" customWidth="1"/>
    <col min="8" max="9" width="11.125" customWidth="1"/>
  </cols>
  <sheetData>
    <row r="1" spans="1:9" ht="35.25" customHeight="1">
      <c r="A1" s="123" t="s">
        <v>207</v>
      </c>
      <c r="B1" s="123"/>
      <c r="C1" s="123"/>
      <c r="D1" s="123"/>
      <c r="E1" s="123"/>
      <c r="F1" s="123"/>
      <c r="G1" s="123"/>
      <c r="H1" s="123"/>
      <c r="I1" s="123"/>
    </row>
    <row r="2" spans="1:9" s="14" customFormat="1" ht="22.5" customHeight="1">
      <c r="A2" s="87" t="s">
        <v>201</v>
      </c>
      <c r="B2" s="12"/>
      <c r="C2" s="13"/>
      <c r="D2" s="13"/>
      <c r="I2" s="14" t="s">
        <v>52</v>
      </c>
    </row>
    <row r="3" spans="1:9" ht="12" customHeight="1">
      <c r="A3" s="124" t="s">
        <v>53</v>
      </c>
      <c r="B3" s="125" t="s">
        <v>102</v>
      </c>
      <c r="C3" s="127" t="s">
        <v>54</v>
      </c>
      <c r="D3" s="130" t="s">
        <v>79</v>
      </c>
      <c r="E3" s="15"/>
      <c r="F3" s="125" t="s">
        <v>102</v>
      </c>
      <c r="G3" s="132" t="s">
        <v>54</v>
      </c>
      <c r="H3" s="132"/>
      <c r="I3" s="130" t="s">
        <v>79</v>
      </c>
    </row>
    <row r="4" spans="1:9" ht="8.25" customHeight="1">
      <c r="A4" s="124"/>
      <c r="B4" s="126"/>
      <c r="C4" s="128"/>
      <c r="D4" s="128"/>
      <c r="E4" s="16" t="s">
        <v>55</v>
      </c>
      <c r="F4" s="131"/>
      <c r="G4" s="132"/>
      <c r="H4" s="132"/>
      <c r="I4" s="128"/>
    </row>
    <row r="5" spans="1:9" ht="33.75" customHeight="1">
      <c r="A5" s="124"/>
      <c r="B5" s="126"/>
      <c r="C5" s="129"/>
      <c r="D5" s="129"/>
      <c r="E5" s="17" t="s">
        <v>56</v>
      </c>
      <c r="F5" s="131"/>
      <c r="G5" s="36" t="s">
        <v>105</v>
      </c>
      <c r="H5" s="18" t="s">
        <v>57</v>
      </c>
      <c r="I5" s="129"/>
    </row>
    <row r="6" spans="1:9" ht="20.100000000000001" customHeight="1">
      <c r="A6" s="19" t="s">
        <v>58</v>
      </c>
      <c r="B6" s="73">
        <f>SUM(B7:B24)</f>
        <v>158877</v>
      </c>
      <c r="C6" s="24">
        <f t="shared" ref="C6:D6" si="0">SUM(C7:C23)</f>
        <v>-80007</v>
      </c>
      <c r="D6" s="24">
        <f t="shared" si="0"/>
        <v>78870</v>
      </c>
      <c r="E6" s="20" t="s">
        <v>59</v>
      </c>
      <c r="F6" s="75">
        <f t="shared" ref="F6" si="1">SUM(F7:F26)</f>
        <v>352806</v>
      </c>
      <c r="G6" s="45">
        <f t="shared" ref="G6:I6" si="2">SUM(G7:G26)</f>
        <v>8373</v>
      </c>
      <c r="H6" s="45">
        <f t="shared" si="2"/>
        <v>-50300</v>
      </c>
      <c r="I6" s="45">
        <f t="shared" si="2"/>
        <v>310879</v>
      </c>
    </row>
    <row r="7" spans="1:9" ht="20.100000000000001" customHeight="1">
      <c r="A7" s="21" t="s">
        <v>60</v>
      </c>
      <c r="B7" s="73"/>
      <c r="C7" s="48"/>
      <c r="D7" s="48">
        <f>B7+C7</f>
        <v>0</v>
      </c>
      <c r="E7" s="32" t="s">
        <v>80</v>
      </c>
      <c r="F7" s="76">
        <v>9</v>
      </c>
      <c r="G7" s="22"/>
      <c r="H7" s="22"/>
      <c r="I7" s="49">
        <f>F7+G7+H7</f>
        <v>9</v>
      </c>
    </row>
    <row r="8" spans="1:9" ht="20.100000000000001" customHeight="1">
      <c r="A8" s="21" t="s">
        <v>61</v>
      </c>
      <c r="B8" s="73"/>
      <c r="C8" s="48"/>
      <c r="D8" s="48">
        <f t="shared" ref="D8:D31" si="3">B8+C8</f>
        <v>0</v>
      </c>
      <c r="E8" s="32" t="s">
        <v>81</v>
      </c>
      <c r="F8" s="76">
        <v>1566</v>
      </c>
      <c r="G8" s="49">
        <v>73</v>
      </c>
      <c r="H8" s="49"/>
      <c r="I8" s="49">
        <f>F8+G8+H8</f>
        <v>1639</v>
      </c>
    </row>
    <row r="9" spans="1:9" ht="20.100000000000001" customHeight="1">
      <c r="A9" s="21" t="s">
        <v>62</v>
      </c>
      <c r="B9" s="73"/>
      <c r="C9" s="48"/>
      <c r="D9" s="48">
        <f t="shared" si="3"/>
        <v>0</v>
      </c>
      <c r="E9" s="32" t="s">
        <v>82</v>
      </c>
      <c r="F9" s="76">
        <v>733</v>
      </c>
      <c r="G9" s="49"/>
      <c r="H9" s="49"/>
      <c r="I9" s="49">
        <f t="shared" ref="I9:I26" si="4">F9+G9+H9</f>
        <v>733</v>
      </c>
    </row>
    <row r="10" spans="1:9" ht="20.100000000000001" customHeight="1">
      <c r="A10" s="21" t="s">
        <v>63</v>
      </c>
      <c r="B10" s="74">
        <v>152307</v>
      </c>
      <c r="C10" s="22">
        <v>-81307</v>
      </c>
      <c r="D10" s="48">
        <f>B10+C10</f>
        <v>71000</v>
      </c>
      <c r="E10" s="32" t="s">
        <v>83</v>
      </c>
      <c r="F10" s="76"/>
      <c r="G10" s="22"/>
      <c r="H10" s="22"/>
      <c r="I10" s="49">
        <f t="shared" si="4"/>
        <v>0</v>
      </c>
    </row>
    <row r="11" spans="1:9" ht="20.100000000000001" customHeight="1">
      <c r="A11" s="21" t="s">
        <v>64</v>
      </c>
      <c r="B11" s="73"/>
      <c r="C11" s="22"/>
      <c r="D11" s="48">
        <f t="shared" ref="D11:D22" si="5">B11+C11</f>
        <v>0</v>
      </c>
      <c r="E11" s="32" t="s">
        <v>84</v>
      </c>
      <c r="F11" s="77">
        <v>55000</v>
      </c>
      <c r="G11" s="49">
        <v>-20000</v>
      </c>
      <c r="H11" s="49"/>
      <c r="I11" s="49">
        <f t="shared" si="4"/>
        <v>35000</v>
      </c>
    </row>
    <row r="12" spans="1:9" ht="20.100000000000001" customHeight="1">
      <c r="A12" s="21" t="s">
        <v>65</v>
      </c>
      <c r="B12" s="73"/>
      <c r="C12" s="22"/>
      <c r="D12" s="48">
        <f t="shared" si="5"/>
        <v>0</v>
      </c>
      <c r="E12" s="32" t="s">
        <v>85</v>
      </c>
      <c r="F12" s="76">
        <v>0</v>
      </c>
      <c r="G12" s="49"/>
      <c r="H12" s="49"/>
      <c r="I12" s="49">
        <f t="shared" si="4"/>
        <v>0</v>
      </c>
    </row>
    <row r="13" spans="1:9" ht="20.100000000000001" customHeight="1">
      <c r="A13" s="21" t="s">
        <v>66</v>
      </c>
      <c r="B13" s="73"/>
      <c r="C13" s="22"/>
      <c r="D13" s="48">
        <f t="shared" si="5"/>
        <v>0</v>
      </c>
      <c r="E13" s="32" t="s">
        <v>86</v>
      </c>
      <c r="F13" s="76"/>
      <c r="G13" s="49">
        <v>200</v>
      </c>
      <c r="H13" s="49"/>
      <c r="I13" s="49">
        <f t="shared" si="4"/>
        <v>200</v>
      </c>
    </row>
    <row r="14" spans="1:9" ht="20.100000000000001" customHeight="1">
      <c r="A14" s="21" t="s">
        <v>67</v>
      </c>
      <c r="B14" s="73"/>
      <c r="C14" s="22"/>
      <c r="D14" s="48">
        <f t="shared" si="5"/>
        <v>0</v>
      </c>
      <c r="E14" s="32" t="s">
        <v>87</v>
      </c>
      <c r="F14" s="76">
        <v>502</v>
      </c>
      <c r="G14" s="49">
        <v>-100</v>
      </c>
      <c r="H14" s="49"/>
      <c r="I14" s="49">
        <f t="shared" si="4"/>
        <v>402</v>
      </c>
    </row>
    <row r="15" spans="1:9" ht="20.100000000000001" customHeight="1">
      <c r="A15" s="21" t="s">
        <v>68</v>
      </c>
      <c r="B15" s="73">
        <v>3000</v>
      </c>
      <c r="C15" s="22">
        <v>1000</v>
      </c>
      <c r="D15" s="48">
        <f t="shared" si="5"/>
        <v>4000</v>
      </c>
      <c r="E15" s="32" t="s">
        <v>88</v>
      </c>
      <c r="F15" s="76"/>
      <c r="G15" s="49"/>
      <c r="H15" s="49"/>
      <c r="I15" s="49">
        <f t="shared" si="4"/>
        <v>0</v>
      </c>
    </row>
    <row r="16" spans="1:9" ht="20.100000000000001" customHeight="1">
      <c r="A16" s="21" t="s">
        <v>69</v>
      </c>
      <c r="B16" s="73">
        <v>2320</v>
      </c>
      <c r="C16" s="22">
        <v>200</v>
      </c>
      <c r="D16" s="48">
        <f t="shared" si="5"/>
        <v>2520</v>
      </c>
      <c r="E16" s="32" t="s">
        <v>89</v>
      </c>
      <c r="F16" s="76">
        <v>3000</v>
      </c>
      <c r="G16" s="49">
        <v>-2500</v>
      </c>
      <c r="H16" s="49"/>
      <c r="I16" s="49">
        <f t="shared" si="4"/>
        <v>500</v>
      </c>
    </row>
    <row r="17" spans="1:9" ht="20.100000000000001" customHeight="1">
      <c r="A17" s="21" t="s">
        <v>70</v>
      </c>
      <c r="B17" s="73"/>
      <c r="C17" s="22"/>
      <c r="D17" s="48">
        <f t="shared" si="5"/>
        <v>0</v>
      </c>
      <c r="E17" s="32" t="s">
        <v>90</v>
      </c>
      <c r="F17" s="76">
        <v>81</v>
      </c>
      <c r="G17" s="49"/>
      <c r="H17" s="49"/>
      <c r="I17" s="49">
        <f t="shared" si="4"/>
        <v>81</v>
      </c>
    </row>
    <row r="18" spans="1:9" ht="20.100000000000001" customHeight="1">
      <c r="A18" s="21" t="s">
        <v>71</v>
      </c>
      <c r="B18" s="73"/>
      <c r="C18" s="22"/>
      <c r="D18" s="48">
        <f t="shared" si="5"/>
        <v>0</v>
      </c>
      <c r="E18" s="32" t="s">
        <v>91</v>
      </c>
      <c r="F18" s="76"/>
      <c r="G18" s="49"/>
      <c r="H18" s="49"/>
      <c r="I18" s="49">
        <f t="shared" si="4"/>
        <v>0</v>
      </c>
    </row>
    <row r="19" spans="1:9" ht="20.100000000000001" customHeight="1">
      <c r="A19" s="21" t="s">
        <v>72</v>
      </c>
      <c r="B19" s="73"/>
      <c r="C19" s="22"/>
      <c r="D19" s="48">
        <f t="shared" si="5"/>
        <v>0</v>
      </c>
      <c r="E19" s="32" t="s">
        <v>92</v>
      </c>
      <c r="F19" s="76"/>
      <c r="G19" s="49"/>
      <c r="H19" s="49"/>
      <c r="I19" s="49">
        <f t="shared" si="4"/>
        <v>0</v>
      </c>
    </row>
    <row r="20" spans="1:9" ht="20.100000000000001" customHeight="1">
      <c r="A20" s="21" t="s">
        <v>73</v>
      </c>
      <c r="B20" s="73"/>
      <c r="C20" s="22"/>
      <c r="D20" s="48">
        <f t="shared" si="5"/>
        <v>0</v>
      </c>
      <c r="E20" s="32" t="s">
        <v>93</v>
      </c>
      <c r="F20" s="76"/>
      <c r="G20" s="49"/>
      <c r="H20" s="49"/>
      <c r="I20" s="49">
        <f t="shared" si="4"/>
        <v>0</v>
      </c>
    </row>
    <row r="21" spans="1:9" ht="20.100000000000001" customHeight="1">
      <c r="A21" s="21" t="s">
        <v>74</v>
      </c>
      <c r="B21" s="73">
        <v>0</v>
      </c>
      <c r="C21" s="22"/>
      <c r="D21" s="48">
        <f t="shared" si="5"/>
        <v>0</v>
      </c>
      <c r="E21" s="32" t="s">
        <v>94</v>
      </c>
      <c r="F21" s="76"/>
      <c r="G21" s="49"/>
      <c r="H21" s="49"/>
      <c r="I21" s="49">
        <f t="shared" si="4"/>
        <v>0</v>
      </c>
    </row>
    <row r="22" spans="1:9" ht="20.100000000000001" customHeight="1">
      <c r="A22" s="21" t="s">
        <v>75</v>
      </c>
      <c r="B22" s="73">
        <v>1250</v>
      </c>
      <c r="C22" s="22">
        <v>100</v>
      </c>
      <c r="D22" s="48">
        <f t="shared" si="5"/>
        <v>1350</v>
      </c>
      <c r="E22" s="32" t="s">
        <v>95</v>
      </c>
      <c r="F22" s="77">
        <v>1910</v>
      </c>
      <c r="G22" s="49">
        <v>-910</v>
      </c>
      <c r="H22" s="49"/>
      <c r="I22" s="49">
        <f t="shared" si="4"/>
        <v>1000</v>
      </c>
    </row>
    <row r="23" spans="1:9" ht="20.100000000000001" customHeight="1">
      <c r="A23" s="21" t="s">
        <v>76</v>
      </c>
      <c r="B23" s="73"/>
      <c r="C23" s="48"/>
      <c r="D23" s="48"/>
      <c r="E23" s="32" t="s">
        <v>96</v>
      </c>
      <c r="F23" s="76">
        <v>2320</v>
      </c>
      <c r="G23" s="49">
        <v>-320</v>
      </c>
      <c r="H23" s="49"/>
      <c r="I23" s="49">
        <f t="shared" si="4"/>
        <v>2000</v>
      </c>
    </row>
    <row r="24" spans="1:9" ht="20.100000000000001" customHeight="1">
      <c r="A24" s="21"/>
      <c r="B24" s="24"/>
      <c r="C24" s="48"/>
      <c r="D24" s="48"/>
      <c r="E24" s="33" t="s">
        <v>97</v>
      </c>
      <c r="F24" s="76"/>
      <c r="G24" s="49"/>
      <c r="H24" s="49"/>
      <c r="I24" s="49">
        <f t="shared" si="4"/>
        <v>0</v>
      </c>
    </row>
    <row r="25" spans="1:9" ht="20.100000000000001" customHeight="1">
      <c r="A25" s="23"/>
      <c r="B25" s="24"/>
      <c r="C25" s="48"/>
      <c r="D25" s="48"/>
      <c r="E25" s="46" t="s">
        <v>214</v>
      </c>
      <c r="F25" s="77">
        <v>37685</v>
      </c>
      <c r="G25" s="22">
        <v>31930</v>
      </c>
      <c r="H25" s="22"/>
      <c r="I25" s="49">
        <f t="shared" si="4"/>
        <v>69615</v>
      </c>
    </row>
    <row r="26" spans="1:9" ht="20.100000000000001" customHeight="1">
      <c r="A26" s="23"/>
      <c r="B26" s="24"/>
      <c r="C26" s="48"/>
      <c r="D26" s="48"/>
      <c r="E26" s="46" t="s">
        <v>220</v>
      </c>
      <c r="F26" s="76">
        <v>250000</v>
      </c>
      <c r="G26" s="49"/>
      <c r="H26" s="49">
        <v>-50300</v>
      </c>
      <c r="I26" s="49">
        <f t="shared" si="4"/>
        <v>199700</v>
      </c>
    </row>
    <row r="27" spans="1:9" ht="20.100000000000001" customHeight="1">
      <c r="A27" s="23"/>
      <c r="B27" s="24"/>
      <c r="C27" s="48"/>
      <c r="D27" s="48"/>
      <c r="E27" s="33"/>
      <c r="F27" s="58"/>
      <c r="G27" s="49"/>
      <c r="H27" s="49"/>
      <c r="I27" s="49"/>
    </row>
    <row r="28" spans="1:9" ht="20.100000000000001" customHeight="1">
      <c r="A28" s="5" t="s">
        <v>215</v>
      </c>
      <c r="B28" s="24"/>
      <c r="C28" s="48">
        <v>30000</v>
      </c>
      <c r="D28" s="48">
        <f t="shared" si="3"/>
        <v>30000</v>
      </c>
      <c r="E28" s="34" t="s">
        <v>98</v>
      </c>
      <c r="F28" s="58"/>
      <c r="G28" s="49"/>
      <c r="H28" s="49"/>
      <c r="I28" s="49">
        <f>F28+G28+H28</f>
        <v>0</v>
      </c>
    </row>
    <row r="29" spans="1:9" ht="20.100000000000001" customHeight="1">
      <c r="A29" s="5" t="s">
        <v>216</v>
      </c>
      <c r="B29" s="73">
        <v>299680</v>
      </c>
      <c r="C29" s="48">
        <v>-42630</v>
      </c>
      <c r="D29" s="48">
        <f t="shared" si="3"/>
        <v>257050</v>
      </c>
      <c r="E29" s="47" t="s">
        <v>104</v>
      </c>
      <c r="F29" s="76">
        <v>49680</v>
      </c>
      <c r="G29" s="49"/>
      <c r="H29" s="49"/>
      <c r="I29" s="49">
        <f>F29+G29+H29</f>
        <v>49680</v>
      </c>
    </row>
    <row r="30" spans="1:9" ht="20.100000000000001" customHeight="1">
      <c r="A30" s="5" t="s">
        <v>217</v>
      </c>
      <c r="B30" s="73">
        <v>3551</v>
      </c>
      <c r="C30" s="48">
        <v>679</v>
      </c>
      <c r="D30" s="48">
        <f t="shared" si="3"/>
        <v>4230</v>
      </c>
      <c r="E30" s="34" t="s">
        <v>99</v>
      </c>
      <c r="F30" s="76">
        <v>60000</v>
      </c>
      <c r="G30" s="49">
        <v>-50000</v>
      </c>
      <c r="H30" s="49"/>
      <c r="I30" s="49">
        <f>F30+G30+H30</f>
        <v>10000</v>
      </c>
    </row>
    <row r="31" spans="1:9" ht="20.100000000000001" customHeight="1">
      <c r="A31" s="54" t="s">
        <v>218</v>
      </c>
      <c r="B31" s="73">
        <v>378</v>
      </c>
      <c r="C31" s="55">
        <v>31</v>
      </c>
      <c r="D31" s="55">
        <f t="shared" si="3"/>
        <v>409</v>
      </c>
      <c r="E31" s="56" t="s">
        <v>100</v>
      </c>
      <c r="F31" s="76"/>
      <c r="G31" s="57"/>
      <c r="H31" s="57"/>
      <c r="I31" s="57">
        <f>F31+G31+H31</f>
        <v>0</v>
      </c>
    </row>
    <row r="32" spans="1:9" s="53" customFormat="1" ht="20.100000000000001" customHeight="1">
      <c r="A32" s="25" t="s">
        <v>77</v>
      </c>
      <c r="B32" s="24">
        <f t="shared" ref="B32:C32" si="6">B6+B28+B29+B30+B31</f>
        <v>462486</v>
      </c>
      <c r="C32" s="24">
        <f t="shared" si="6"/>
        <v>-91927</v>
      </c>
      <c r="D32" s="24">
        <f>D6+D28+D29+D30+D31</f>
        <v>370559</v>
      </c>
      <c r="E32" s="35" t="s">
        <v>101</v>
      </c>
      <c r="F32" s="48">
        <f>F6+F29+F30</f>
        <v>462486</v>
      </c>
      <c r="G32" s="48">
        <f t="shared" ref="G32:I32" si="7">G6+G29+G30</f>
        <v>-41627</v>
      </c>
      <c r="H32" s="48">
        <f t="shared" si="7"/>
        <v>-50300</v>
      </c>
      <c r="I32" s="48">
        <f t="shared" si="7"/>
        <v>370559</v>
      </c>
    </row>
    <row r="33" spans="2:6" s="53" customFormat="1">
      <c r="B33" s="51"/>
      <c r="C33" s="52"/>
      <c r="D33" s="52"/>
      <c r="F33" s="59"/>
    </row>
  </sheetData>
  <mergeCells count="8">
    <mergeCell ref="A1:I1"/>
    <mergeCell ref="A3:A5"/>
    <mergeCell ref="B3:B5"/>
    <mergeCell ref="C3:C5"/>
    <mergeCell ref="D3:D5"/>
    <mergeCell ref="F3:F5"/>
    <mergeCell ref="G3:H4"/>
    <mergeCell ref="I3:I5"/>
  </mergeCells>
  <phoneticPr fontId="4" type="noConversion"/>
  <printOptions horizontalCentered="1"/>
  <pageMargins left="0.35433070866141736" right="0.23622047244094491" top="0.32" bottom="0.37" header="0.22" footer="0.17"/>
  <pageSetup paperSize="9" scale="80" orientation="landscape" horizontalDpi="4294967292" r:id="rId1"/>
  <headerFooter alignWithMargins="0"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21"/>
  <sheetViews>
    <sheetView showGridLines="0" showZeros="0" workbookViewId="0">
      <selection activeCell="A6" sqref="A6"/>
    </sheetView>
  </sheetViews>
  <sheetFormatPr defaultColWidth="9.125" defaultRowHeight="14.25"/>
  <cols>
    <col min="1" max="1" width="32.625" style="60" customWidth="1"/>
    <col min="2" max="2" width="12.5" style="60" customWidth="1"/>
    <col min="3" max="3" width="11.875" style="60" customWidth="1"/>
    <col min="4" max="4" width="11.75" style="60" customWidth="1"/>
    <col min="5" max="5" width="35.625" style="60" customWidth="1"/>
    <col min="6" max="6" width="12.5" style="60" customWidth="1"/>
    <col min="7" max="7" width="12" style="60" customWidth="1"/>
    <col min="8" max="8" width="12.125" style="60" customWidth="1"/>
    <col min="9" max="257" width="9.125" style="60"/>
    <col min="258" max="258" width="31.25" style="60" customWidth="1"/>
    <col min="259" max="259" width="13" style="60" customWidth="1"/>
    <col min="260" max="260" width="12.75" style="60" customWidth="1"/>
    <col min="261" max="261" width="30.375" style="60" customWidth="1"/>
    <col min="262" max="263" width="11.5" style="60" customWidth="1"/>
    <col min="264" max="264" width="25.625" style="60" customWidth="1"/>
    <col min="265" max="513" width="9.125" style="60"/>
    <col min="514" max="514" width="31.25" style="60" customWidth="1"/>
    <col min="515" max="515" width="13" style="60" customWidth="1"/>
    <col min="516" max="516" width="12.75" style="60" customWidth="1"/>
    <col min="517" max="517" width="30.375" style="60" customWidth="1"/>
    <col min="518" max="519" width="11.5" style="60" customWidth="1"/>
    <col min="520" max="520" width="25.625" style="60" customWidth="1"/>
    <col min="521" max="769" width="9.125" style="60"/>
    <col min="770" max="770" width="31.25" style="60" customWidth="1"/>
    <col min="771" max="771" width="13" style="60" customWidth="1"/>
    <col min="772" max="772" width="12.75" style="60" customWidth="1"/>
    <col min="773" max="773" width="30.375" style="60" customWidth="1"/>
    <col min="774" max="775" width="11.5" style="60" customWidth="1"/>
    <col min="776" max="776" width="25.625" style="60" customWidth="1"/>
    <col min="777" max="1025" width="9.125" style="60"/>
    <col min="1026" max="1026" width="31.25" style="60" customWidth="1"/>
    <col min="1027" max="1027" width="13" style="60" customWidth="1"/>
    <col min="1028" max="1028" width="12.75" style="60" customWidth="1"/>
    <col min="1029" max="1029" width="30.375" style="60" customWidth="1"/>
    <col min="1030" max="1031" width="11.5" style="60" customWidth="1"/>
    <col min="1032" max="1032" width="25.625" style="60" customWidth="1"/>
    <col min="1033" max="1281" width="9.125" style="60"/>
    <col min="1282" max="1282" width="31.25" style="60" customWidth="1"/>
    <col min="1283" max="1283" width="13" style="60" customWidth="1"/>
    <col min="1284" max="1284" width="12.75" style="60" customWidth="1"/>
    <col min="1285" max="1285" width="30.375" style="60" customWidth="1"/>
    <col min="1286" max="1287" width="11.5" style="60" customWidth="1"/>
    <col min="1288" max="1288" width="25.625" style="60" customWidth="1"/>
    <col min="1289" max="1537" width="9.125" style="60"/>
    <col min="1538" max="1538" width="31.25" style="60" customWidth="1"/>
    <col min="1539" max="1539" width="13" style="60" customWidth="1"/>
    <col min="1540" max="1540" width="12.75" style="60" customWidth="1"/>
    <col min="1541" max="1541" width="30.375" style="60" customWidth="1"/>
    <col min="1542" max="1543" width="11.5" style="60" customWidth="1"/>
    <col min="1544" max="1544" width="25.625" style="60" customWidth="1"/>
    <col min="1545" max="1793" width="9.125" style="60"/>
    <col min="1794" max="1794" width="31.25" style="60" customWidth="1"/>
    <col min="1795" max="1795" width="13" style="60" customWidth="1"/>
    <col min="1796" max="1796" width="12.75" style="60" customWidth="1"/>
    <col min="1797" max="1797" width="30.375" style="60" customWidth="1"/>
    <col min="1798" max="1799" width="11.5" style="60" customWidth="1"/>
    <col min="1800" max="1800" width="25.625" style="60" customWidth="1"/>
    <col min="1801" max="2049" width="9.125" style="60"/>
    <col min="2050" max="2050" width="31.25" style="60" customWidth="1"/>
    <col min="2051" max="2051" width="13" style="60" customWidth="1"/>
    <col min="2052" max="2052" width="12.75" style="60" customWidth="1"/>
    <col min="2053" max="2053" width="30.375" style="60" customWidth="1"/>
    <col min="2054" max="2055" width="11.5" style="60" customWidth="1"/>
    <col min="2056" max="2056" width="25.625" style="60" customWidth="1"/>
    <col min="2057" max="2305" width="9.125" style="60"/>
    <col min="2306" max="2306" width="31.25" style="60" customWidth="1"/>
    <col min="2307" max="2307" width="13" style="60" customWidth="1"/>
    <col min="2308" max="2308" width="12.75" style="60" customWidth="1"/>
    <col min="2309" max="2309" width="30.375" style="60" customWidth="1"/>
    <col min="2310" max="2311" width="11.5" style="60" customWidth="1"/>
    <col min="2312" max="2312" width="25.625" style="60" customWidth="1"/>
    <col min="2313" max="2561" width="9.125" style="60"/>
    <col min="2562" max="2562" width="31.25" style="60" customWidth="1"/>
    <col min="2563" max="2563" width="13" style="60" customWidth="1"/>
    <col min="2564" max="2564" width="12.75" style="60" customWidth="1"/>
    <col min="2565" max="2565" width="30.375" style="60" customWidth="1"/>
    <col min="2566" max="2567" width="11.5" style="60" customWidth="1"/>
    <col min="2568" max="2568" width="25.625" style="60" customWidth="1"/>
    <col min="2569" max="2817" width="9.125" style="60"/>
    <col min="2818" max="2818" width="31.25" style="60" customWidth="1"/>
    <col min="2819" max="2819" width="13" style="60" customWidth="1"/>
    <col min="2820" max="2820" width="12.75" style="60" customWidth="1"/>
    <col min="2821" max="2821" width="30.375" style="60" customWidth="1"/>
    <col min="2822" max="2823" width="11.5" style="60" customWidth="1"/>
    <col min="2824" max="2824" width="25.625" style="60" customWidth="1"/>
    <col min="2825" max="3073" width="9.125" style="60"/>
    <col min="3074" max="3074" width="31.25" style="60" customWidth="1"/>
    <col min="3075" max="3075" width="13" style="60" customWidth="1"/>
    <col min="3076" max="3076" width="12.75" style="60" customWidth="1"/>
    <col min="3077" max="3077" width="30.375" style="60" customWidth="1"/>
    <col min="3078" max="3079" width="11.5" style="60" customWidth="1"/>
    <col min="3080" max="3080" width="25.625" style="60" customWidth="1"/>
    <col min="3081" max="3329" width="9.125" style="60"/>
    <col min="3330" max="3330" width="31.25" style="60" customWidth="1"/>
    <col min="3331" max="3331" width="13" style="60" customWidth="1"/>
    <col min="3332" max="3332" width="12.75" style="60" customWidth="1"/>
    <col min="3333" max="3333" width="30.375" style="60" customWidth="1"/>
    <col min="3334" max="3335" width="11.5" style="60" customWidth="1"/>
    <col min="3336" max="3336" width="25.625" style="60" customWidth="1"/>
    <col min="3337" max="3585" width="9.125" style="60"/>
    <col min="3586" max="3586" width="31.25" style="60" customWidth="1"/>
    <col min="3587" max="3587" width="13" style="60" customWidth="1"/>
    <col min="3588" max="3588" width="12.75" style="60" customWidth="1"/>
    <col min="3589" max="3589" width="30.375" style="60" customWidth="1"/>
    <col min="3590" max="3591" width="11.5" style="60" customWidth="1"/>
    <col min="3592" max="3592" width="25.625" style="60" customWidth="1"/>
    <col min="3593" max="3841" width="9.125" style="60"/>
    <col min="3842" max="3842" width="31.25" style="60" customWidth="1"/>
    <col min="3843" max="3843" width="13" style="60" customWidth="1"/>
    <col min="3844" max="3844" width="12.75" style="60" customWidth="1"/>
    <col min="3845" max="3845" width="30.375" style="60" customWidth="1"/>
    <col min="3846" max="3847" width="11.5" style="60" customWidth="1"/>
    <col min="3848" max="3848" width="25.625" style="60" customWidth="1"/>
    <col min="3849" max="4097" width="9.125" style="60"/>
    <col min="4098" max="4098" width="31.25" style="60" customWidth="1"/>
    <col min="4099" max="4099" width="13" style="60" customWidth="1"/>
    <col min="4100" max="4100" width="12.75" style="60" customWidth="1"/>
    <col min="4101" max="4101" width="30.375" style="60" customWidth="1"/>
    <col min="4102" max="4103" width="11.5" style="60" customWidth="1"/>
    <col min="4104" max="4104" width="25.625" style="60" customWidth="1"/>
    <col min="4105" max="4353" width="9.125" style="60"/>
    <col min="4354" max="4354" width="31.25" style="60" customWidth="1"/>
    <col min="4355" max="4355" width="13" style="60" customWidth="1"/>
    <col min="4356" max="4356" width="12.75" style="60" customWidth="1"/>
    <col min="4357" max="4357" width="30.375" style="60" customWidth="1"/>
    <col min="4358" max="4359" width="11.5" style="60" customWidth="1"/>
    <col min="4360" max="4360" width="25.625" style="60" customWidth="1"/>
    <col min="4361" max="4609" width="9.125" style="60"/>
    <col min="4610" max="4610" width="31.25" style="60" customWidth="1"/>
    <col min="4611" max="4611" width="13" style="60" customWidth="1"/>
    <col min="4612" max="4612" width="12.75" style="60" customWidth="1"/>
    <col min="4613" max="4613" width="30.375" style="60" customWidth="1"/>
    <col min="4614" max="4615" width="11.5" style="60" customWidth="1"/>
    <col min="4616" max="4616" width="25.625" style="60" customWidth="1"/>
    <col min="4617" max="4865" width="9.125" style="60"/>
    <col min="4866" max="4866" width="31.25" style="60" customWidth="1"/>
    <col min="4867" max="4867" width="13" style="60" customWidth="1"/>
    <col min="4868" max="4868" width="12.75" style="60" customWidth="1"/>
    <col min="4869" max="4869" width="30.375" style="60" customWidth="1"/>
    <col min="4870" max="4871" width="11.5" style="60" customWidth="1"/>
    <col min="4872" max="4872" width="25.625" style="60" customWidth="1"/>
    <col min="4873" max="5121" width="9.125" style="60"/>
    <col min="5122" max="5122" width="31.25" style="60" customWidth="1"/>
    <col min="5123" max="5123" width="13" style="60" customWidth="1"/>
    <col min="5124" max="5124" width="12.75" style="60" customWidth="1"/>
    <col min="5125" max="5125" width="30.375" style="60" customWidth="1"/>
    <col min="5126" max="5127" width="11.5" style="60" customWidth="1"/>
    <col min="5128" max="5128" width="25.625" style="60" customWidth="1"/>
    <col min="5129" max="5377" width="9.125" style="60"/>
    <col min="5378" max="5378" width="31.25" style="60" customWidth="1"/>
    <col min="5379" max="5379" width="13" style="60" customWidth="1"/>
    <col min="5380" max="5380" width="12.75" style="60" customWidth="1"/>
    <col min="5381" max="5381" width="30.375" style="60" customWidth="1"/>
    <col min="5382" max="5383" width="11.5" style="60" customWidth="1"/>
    <col min="5384" max="5384" width="25.625" style="60" customWidth="1"/>
    <col min="5385" max="5633" width="9.125" style="60"/>
    <col min="5634" max="5634" width="31.25" style="60" customWidth="1"/>
    <col min="5635" max="5635" width="13" style="60" customWidth="1"/>
    <col min="5636" max="5636" width="12.75" style="60" customWidth="1"/>
    <col min="5637" max="5637" width="30.375" style="60" customWidth="1"/>
    <col min="5638" max="5639" width="11.5" style="60" customWidth="1"/>
    <col min="5640" max="5640" width="25.625" style="60" customWidth="1"/>
    <col min="5641" max="5889" width="9.125" style="60"/>
    <col min="5890" max="5890" width="31.25" style="60" customWidth="1"/>
    <col min="5891" max="5891" width="13" style="60" customWidth="1"/>
    <col min="5892" max="5892" width="12.75" style="60" customWidth="1"/>
    <col min="5893" max="5893" width="30.375" style="60" customWidth="1"/>
    <col min="5894" max="5895" width="11.5" style="60" customWidth="1"/>
    <col min="5896" max="5896" width="25.625" style="60" customWidth="1"/>
    <col min="5897" max="6145" width="9.125" style="60"/>
    <col min="6146" max="6146" width="31.25" style="60" customWidth="1"/>
    <col min="6147" max="6147" width="13" style="60" customWidth="1"/>
    <col min="6148" max="6148" width="12.75" style="60" customWidth="1"/>
    <col min="6149" max="6149" width="30.375" style="60" customWidth="1"/>
    <col min="6150" max="6151" width="11.5" style="60" customWidth="1"/>
    <col min="6152" max="6152" width="25.625" style="60" customWidth="1"/>
    <col min="6153" max="6401" width="9.125" style="60"/>
    <col min="6402" max="6402" width="31.25" style="60" customWidth="1"/>
    <col min="6403" max="6403" width="13" style="60" customWidth="1"/>
    <col min="6404" max="6404" width="12.75" style="60" customWidth="1"/>
    <col min="6405" max="6405" width="30.375" style="60" customWidth="1"/>
    <col min="6406" max="6407" width="11.5" style="60" customWidth="1"/>
    <col min="6408" max="6408" width="25.625" style="60" customWidth="1"/>
    <col min="6409" max="6657" width="9.125" style="60"/>
    <col min="6658" max="6658" width="31.25" style="60" customWidth="1"/>
    <col min="6659" max="6659" width="13" style="60" customWidth="1"/>
    <col min="6660" max="6660" width="12.75" style="60" customWidth="1"/>
    <col min="6661" max="6661" width="30.375" style="60" customWidth="1"/>
    <col min="6662" max="6663" width="11.5" style="60" customWidth="1"/>
    <col min="6664" max="6664" width="25.625" style="60" customWidth="1"/>
    <col min="6665" max="6913" width="9.125" style="60"/>
    <col min="6914" max="6914" width="31.25" style="60" customWidth="1"/>
    <col min="6915" max="6915" width="13" style="60" customWidth="1"/>
    <col min="6916" max="6916" width="12.75" style="60" customWidth="1"/>
    <col min="6917" max="6917" width="30.375" style="60" customWidth="1"/>
    <col min="6918" max="6919" width="11.5" style="60" customWidth="1"/>
    <col min="6920" max="6920" width="25.625" style="60" customWidth="1"/>
    <col min="6921" max="7169" width="9.125" style="60"/>
    <col min="7170" max="7170" width="31.25" style="60" customWidth="1"/>
    <col min="7171" max="7171" width="13" style="60" customWidth="1"/>
    <col min="7172" max="7172" width="12.75" style="60" customWidth="1"/>
    <col min="7173" max="7173" width="30.375" style="60" customWidth="1"/>
    <col min="7174" max="7175" width="11.5" style="60" customWidth="1"/>
    <col min="7176" max="7176" width="25.625" style="60" customWidth="1"/>
    <col min="7177" max="7425" width="9.125" style="60"/>
    <col min="7426" max="7426" width="31.25" style="60" customWidth="1"/>
    <col min="7427" max="7427" width="13" style="60" customWidth="1"/>
    <col min="7428" max="7428" width="12.75" style="60" customWidth="1"/>
    <col min="7429" max="7429" width="30.375" style="60" customWidth="1"/>
    <col min="7430" max="7431" width="11.5" style="60" customWidth="1"/>
    <col min="7432" max="7432" width="25.625" style="60" customWidth="1"/>
    <col min="7433" max="7681" width="9.125" style="60"/>
    <col min="7682" max="7682" width="31.25" style="60" customWidth="1"/>
    <col min="7683" max="7683" width="13" style="60" customWidth="1"/>
    <col min="7684" max="7684" width="12.75" style="60" customWidth="1"/>
    <col min="7685" max="7685" width="30.375" style="60" customWidth="1"/>
    <col min="7686" max="7687" width="11.5" style="60" customWidth="1"/>
    <col min="7688" max="7688" width="25.625" style="60" customWidth="1"/>
    <col min="7689" max="7937" width="9.125" style="60"/>
    <col min="7938" max="7938" width="31.25" style="60" customWidth="1"/>
    <col min="7939" max="7939" width="13" style="60" customWidth="1"/>
    <col min="7940" max="7940" width="12.75" style="60" customWidth="1"/>
    <col min="7941" max="7941" width="30.375" style="60" customWidth="1"/>
    <col min="7942" max="7943" width="11.5" style="60" customWidth="1"/>
    <col min="7944" max="7944" width="25.625" style="60" customWidth="1"/>
    <col min="7945" max="8193" width="9.125" style="60"/>
    <col min="8194" max="8194" width="31.25" style="60" customWidth="1"/>
    <col min="8195" max="8195" width="13" style="60" customWidth="1"/>
    <col min="8196" max="8196" width="12.75" style="60" customWidth="1"/>
    <col min="8197" max="8197" width="30.375" style="60" customWidth="1"/>
    <col min="8198" max="8199" width="11.5" style="60" customWidth="1"/>
    <col min="8200" max="8200" width="25.625" style="60" customWidth="1"/>
    <col min="8201" max="8449" width="9.125" style="60"/>
    <col min="8450" max="8450" width="31.25" style="60" customWidth="1"/>
    <col min="8451" max="8451" width="13" style="60" customWidth="1"/>
    <col min="8452" max="8452" width="12.75" style="60" customWidth="1"/>
    <col min="8453" max="8453" width="30.375" style="60" customWidth="1"/>
    <col min="8454" max="8455" width="11.5" style="60" customWidth="1"/>
    <col min="8456" max="8456" width="25.625" style="60" customWidth="1"/>
    <col min="8457" max="8705" width="9.125" style="60"/>
    <col min="8706" max="8706" width="31.25" style="60" customWidth="1"/>
    <col min="8707" max="8707" width="13" style="60" customWidth="1"/>
    <col min="8708" max="8708" width="12.75" style="60" customWidth="1"/>
    <col min="8709" max="8709" width="30.375" style="60" customWidth="1"/>
    <col min="8710" max="8711" width="11.5" style="60" customWidth="1"/>
    <col min="8712" max="8712" width="25.625" style="60" customWidth="1"/>
    <col min="8713" max="8961" width="9.125" style="60"/>
    <col min="8962" max="8962" width="31.25" style="60" customWidth="1"/>
    <col min="8963" max="8963" width="13" style="60" customWidth="1"/>
    <col min="8964" max="8964" width="12.75" style="60" customWidth="1"/>
    <col min="8965" max="8965" width="30.375" style="60" customWidth="1"/>
    <col min="8966" max="8967" width="11.5" style="60" customWidth="1"/>
    <col min="8968" max="8968" width="25.625" style="60" customWidth="1"/>
    <col min="8969" max="9217" width="9.125" style="60"/>
    <col min="9218" max="9218" width="31.25" style="60" customWidth="1"/>
    <col min="9219" max="9219" width="13" style="60" customWidth="1"/>
    <col min="9220" max="9220" width="12.75" style="60" customWidth="1"/>
    <col min="9221" max="9221" width="30.375" style="60" customWidth="1"/>
    <col min="9222" max="9223" width="11.5" style="60" customWidth="1"/>
    <col min="9224" max="9224" width="25.625" style="60" customWidth="1"/>
    <col min="9225" max="9473" width="9.125" style="60"/>
    <col min="9474" max="9474" width="31.25" style="60" customWidth="1"/>
    <col min="9475" max="9475" width="13" style="60" customWidth="1"/>
    <col min="9476" max="9476" width="12.75" style="60" customWidth="1"/>
    <col min="9477" max="9477" width="30.375" style="60" customWidth="1"/>
    <col min="9478" max="9479" width="11.5" style="60" customWidth="1"/>
    <col min="9480" max="9480" width="25.625" style="60" customWidth="1"/>
    <col min="9481" max="9729" width="9.125" style="60"/>
    <col min="9730" max="9730" width="31.25" style="60" customWidth="1"/>
    <col min="9731" max="9731" width="13" style="60" customWidth="1"/>
    <col min="9732" max="9732" width="12.75" style="60" customWidth="1"/>
    <col min="9733" max="9733" width="30.375" style="60" customWidth="1"/>
    <col min="9734" max="9735" width="11.5" style="60" customWidth="1"/>
    <col min="9736" max="9736" width="25.625" style="60" customWidth="1"/>
    <col min="9737" max="9985" width="9.125" style="60"/>
    <col min="9986" max="9986" width="31.25" style="60" customWidth="1"/>
    <col min="9987" max="9987" width="13" style="60" customWidth="1"/>
    <col min="9988" max="9988" width="12.75" style="60" customWidth="1"/>
    <col min="9989" max="9989" width="30.375" style="60" customWidth="1"/>
    <col min="9990" max="9991" width="11.5" style="60" customWidth="1"/>
    <col min="9992" max="9992" width="25.625" style="60" customWidth="1"/>
    <col min="9993" max="10241" width="9.125" style="60"/>
    <col min="10242" max="10242" width="31.25" style="60" customWidth="1"/>
    <col min="10243" max="10243" width="13" style="60" customWidth="1"/>
    <col min="10244" max="10244" width="12.75" style="60" customWidth="1"/>
    <col min="10245" max="10245" width="30.375" style="60" customWidth="1"/>
    <col min="10246" max="10247" width="11.5" style="60" customWidth="1"/>
    <col min="10248" max="10248" width="25.625" style="60" customWidth="1"/>
    <col min="10249" max="10497" width="9.125" style="60"/>
    <col min="10498" max="10498" width="31.25" style="60" customWidth="1"/>
    <col min="10499" max="10499" width="13" style="60" customWidth="1"/>
    <col min="10500" max="10500" width="12.75" style="60" customWidth="1"/>
    <col min="10501" max="10501" width="30.375" style="60" customWidth="1"/>
    <col min="10502" max="10503" width="11.5" style="60" customWidth="1"/>
    <col min="10504" max="10504" width="25.625" style="60" customWidth="1"/>
    <col min="10505" max="10753" width="9.125" style="60"/>
    <col min="10754" max="10754" width="31.25" style="60" customWidth="1"/>
    <col min="10755" max="10755" width="13" style="60" customWidth="1"/>
    <col min="10756" max="10756" width="12.75" style="60" customWidth="1"/>
    <col min="10757" max="10757" width="30.375" style="60" customWidth="1"/>
    <col min="10758" max="10759" width="11.5" style="60" customWidth="1"/>
    <col min="10760" max="10760" width="25.625" style="60" customWidth="1"/>
    <col min="10761" max="11009" width="9.125" style="60"/>
    <col min="11010" max="11010" width="31.25" style="60" customWidth="1"/>
    <col min="11011" max="11011" width="13" style="60" customWidth="1"/>
    <col min="11012" max="11012" width="12.75" style="60" customWidth="1"/>
    <col min="11013" max="11013" width="30.375" style="60" customWidth="1"/>
    <col min="11014" max="11015" width="11.5" style="60" customWidth="1"/>
    <col min="11016" max="11016" width="25.625" style="60" customWidth="1"/>
    <col min="11017" max="11265" width="9.125" style="60"/>
    <col min="11266" max="11266" width="31.25" style="60" customWidth="1"/>
    <col min="11267" max="11267" width="13" style="60" customWidth="1"/>
    <col min="11268" max="11268" width="12.75" style="60" customWidth="1"/>
    <col min="11269" max="11269" width="30.375" style="60" customWidth="1"/>
    <col min="11270" max="11271" width="11.5" style="60" customWidth="1"/>
    <col min="11272" max="11272" width="25.625" style="60" customWidth="1"/>
    <col min="11273" max="11521" width="9.125" style="60"/>
    <col min="11522" max="11522" width="31.25" style="60" customWidth="1"/>
    <col min="11523" max="11523" width="13" style="60" customWidth="1"/>
    <col min="11524" max="11524" width="12.75" style="60" customWidth="1"/>
    <col min="11525" max="11525" width="30.375" style="60" customWidth="1"/>
    <col min="11526" max="11527" width="11.5" style="60" customWidth="1"/>
    <col min="11528" max="11528" width="25.625" style="60" customWidth="1"/>
    <col min="11529" max="11777" width="9.125" style="60"/>
    <col min="11778" max="11778" width="31.25" style="60" customWidth="1"/>
    <col min="11779" max="11779" width="13" style="60" customWidth="1"/>
    <col min="11780" max="11780" width="12.75" style="60" customWidth="1"/>
    <col min="11781" max="11781" width="30.375" style="60" customWidth="1"/>
    <col min="11782" max="11783" width="11.5" style="60" customWidth="1"/>
    <col min="11784" max="11784" width="25.625" style="60" customWidth="1"/>
    <col min="11785" max="12033" width="9.125" style="60"/>
    <col min="12034" max="12034" width="31.25" style="60" customWidth="1"/>
    <col min="12035" max="12035" width="13" style="60" customWidth="1"/>
    <col min="12036" max="12036" width="12.75" style="60" customWidth="1"/>
    <col min="12037" max="12037" width="30.375" style="60" customWidth="1"/>
    <col min="12038" max="12039" width="11.5" style="60" customWidth="1"/>
    <col min="12040" max="12040" width="25.625" style="60" customWidth="1"/>
    <col min="12041" max="12289" width="9.125" style="60"/>
    <col min="12290" max="12290" width="31.25" style="60" customWidth="1"/>
    <col min="12291" max="12291" width="13" style="60" customWidth="1"/>
    <col min="12292" max="12292" width="12.75" style="60" customWidth="1"/>
    <col min="12293" max="12293" width="30.375" style="60" customWidth="1"/>
    <col min="12294" max="12295" width="11.5" style="60" customWidth="1"/>
    <col min="12296" max="12296" width="25.625" style="60" customWidth="1"/>
    <col min="12297" max="12545" width="9.125" style="60"/>
    <col min="12546" max="12546" width="31.25" style="60" customWidth="1"/>
    <col min="12547" max="12547" width="13" style="60" customWidth="1"/>
    <col min="12548" max="12548" width="12.75" style="60" customWidth="1"/>
    <col min="12549" max="12549" width="30.375" style="60" customWidth="1"/>
    <col min="12550" max="12551" width="11.5" style="60" customWidth="1"/>
    <col min="12552" max="12552" width="25.625" style="60" customWidth="1"/>
    <col min="12553" max="12801" width="9.125" style="60"/>
    <col min="12802" max="12802" width="31.25" style="60" customWidth="1"/>
    <col min="12803" max="12803" width="13" style="60" customWidth="1"/>
    <col min="12804" max="12804" width="12.75" style="60" customWidth="1"/>
    <col min="12805" max="12805" width="30.375" style="60" customWidth="1"/>
    <col min="12806" max="12807" width="11.5" style="60" customWidth="1"/>
    <col min="12808" max="12808" width="25.625" style="60" customWidth="1"/>
    <col min="12809" max="13057" width="9.125" style="60"/>
    <col min="13058" max="13058" width="31.25" style="60" customWidth="1"/>
    <col min="13059" max="13059" width="13" style="60" customWidth="1"/>
    <col min="13060" max="13060" width="12.75" style="60" customWidth="1"/>
    <col min="13061" max="13061" width="30.375" style="60" customWidth="1"/>
    <col min="13062" max="13063" width="11.5" style="60" customWidth="1"/>
    <col min="13064" max="13064" width="25.625" style="60" customWidth="1"/>
    <col min="13065" max="13313" width="9.125" style="60"/>
    <col min="13314" max="13314" width="31.25" style="60" customWidth="1"/>
    <col min="13315" max="13315" width="13" style="60" customWidth="1"/>
    <col min="13316" max="13316" width="12.75" style="60" customWidth="1"/>
    <col min="13317" max="13317" width="30.375" style="60" customWidth="1"/>
    <col min="13318" max="13319" width="11.5" style="60" customWidth="1"/>
    <col min="13320" max="13320" width="25.625" style="60" customWidth="1"/>
    <col min="13321" max="13569" width="9.125" style="60"/>
    <col min="13570" max="13570" width="31.25" style="60" customWidth="1"/>
    <col min="13571" max="13571" width="13" style="60" customWidth="1"/>
    <col min="13572" max="13572" width="12.75" style="60" customWidth="1"/>
    <col min="13573" max="13573" width="30.375" style="60" customWidth="1"/>
    <col min="13574" max="13575" width="11.5" style="60" customWidth="1"/>
    <col min="13576" max="13576" width="25.625" style="60" customWidth="1"/>
    <col min="13577" max="13825" width="9.125" style="60"/>
    <col min="13826" max="13826" width="31.25" style="60" customWidth="1"/>
    <col min="13827" max="13827" width="13" style="60" customWidth="1"/>
    <col min="13828" max="13828" width="12.75" style="60" customWidth="1"/>
    <col min="13829" max="13829" width="30.375" style="60" customWidth="1"/>
    <col min="13830" max="13831" width="11.5" style="60" customWidth="1"/>
    <col min="13832" max="13832" width="25.625" style="60" customWidth="1"/>
    <col min="13833" max="14081" width="9.125" style="60"/>
    <col min="14082" max="14082" width="31.25" style="60" customWidth="1"/>
    <col min="14083" max="14083" width="13" style="60" customWidth="1"/>
    <col min="14084" max="14084" width="12.75" style="60" customWidth="1"/>
    <col min="14085" max="14085" width="30.375" style="60" customWidth="1"/>
    <col min="14086" max="14087" width="11.5" style="60" customWidth="1"/>
    <col min="14088" max="14088" width="25.625" style="60" customWidth="1"/>
    <col min="14089" max="14337" width="9.125" style="60"/>
    <col min="14338" max="14338" width="31.25" style="60" customWidth="1"/>
    <col min="14339" max="14339" width="13" style="60" customWidth="1"/>
    <col min="14340" max="14340" width="12.75" style="60" customWidth="1"/>
    <col min="14341" max="14341" width="30.375" style="60" customWidth="1"/>
    <col min="14342" max="14343" width="11.5" style="60" customWidth="1"/>
    <col min="14344" max="14344" width="25.625" style="60" customWidth="1"/>
    <col min="14345" max="14593" width="9.125" style="60"/>
    <col min="14594" max="14594" width="31.25" style="60" customWidth="1"/>
    <col min="14595" max="14595" width="13" style="60" customWidth="1"/>
    <col min="14596" max="14596" width="12.75" style="60" customWidth="1"/>
    <col min="14597" max="14597" width="30.375" style="60" customWidth="1"/>
    <col min="14598" max="14599" width="11.5" style="60" customWidth="1"/>
    <col min="14600" max="14600" width="25.625" style="60" customWidth="1"/>
    <col min="14601" max="14849" width="9.125" style="60"/>
    <col min="14850" max="14850" width="31.25" style="60" customWidth="1"/>
    <col min="14851" max="14851" width="13" style="60" customWidth="1"/>
    <col min="14852" max="14852" width="12.75" style="60" customWidth="1"/>
    <col min="14853" max="14853" width="30.375" style="60" customWidth="1"/>
    <col min="14854" max="14855" width="11.5" style="60" customWidth="1"/>
    <col min="14856" max="14856" width="25.625" style="60" customWidth="1"/>
    <col min="14857" max="15105" width="9.125" style="60"/>
    <col min="15106" max="15106" width="31.25" style="60" customWidth="1"/>
    <col min="15107" max="15107" width="13" style="60" customWidth="1"/>
    <col min="15108" max="15108" width="12.75" style="60" customWidth="1"/>
    <col min="15109" max="15109" width="30.375" style="60" customWidth="1"/>
    <col min="15110" max="15111" width="11.5" style="60" customWidth="1"/>
    <col min="15112" max="15112" width="25.625" style="60" customWidth="1"/>
    <col min="15113" max="15361" width="9.125" style="60"/>
    <col min="15362" max="15362" width="31.25" style="60" customWidth="1"/>
    <col min="15363" max="15363" width="13" style="60" customWidth="1"/>
    <col min="15364" max="15364" width="12.75" style="60" customWidth="1"/>
    <col min="15365" max="15365" width="30.375" style="60" customWidth="1"/>
    <col min="15366" max="15367" width="11.5" style="60" customWidth="1"/>
    <col min="15368" max="15368" width="25.625" style="60" customWidth="1"/>
    <col min="15369" max="15617" width="9.125" style="60"/>
    <col min="15618" max="15618" width="31.25" style="60" customWidth="1"/>
    <col min="15619" max="15619" width="13" style="60" customWidth="1"/>
    <col min="15620" max="15620" width="12.75" style="60" customWidth="1"/>
    <col min="15621" max="15621" width="30.375" style="60" customWidth="1"/>
    <col min="15622" max="15623" width="11.5" style="60" customWidth="1"/>
    <col min="15624" max="15624" width="25.625" style="60" customWidth="1"/>
    <col min="15625" max="15873" width="9.125" style="60"/>
    <col min="15874" max="15874" width="31.25" style="60" customWidth="1"/>
    <col min="15875" max="15875" width="13" style="60" customWidth="1"/>
    <col min="15876" max="15876" width="12.75" style="60" customWidth="1"/>
    <col min="15877" max="15877" width="30.375" style="60" customWidth="1"/>
    <col min="15878" max="15879" width="11.5" style="60" customWidth="1"/>
    <col min="15880" max="15880" width="25.625" style="60" customWidth="1"/>
    <col min="15881" max="16129" width="9.125" style="60"/>
    <col min="16130" max="16130" width="31.25" style="60" customWidth="1"/>
    <col min="16131" max="16131" width="13" style="60" customWidth="1"/>
    <col min="16132" max="16132" width="12.75" style="60" customWidth="1"/>
    <col min="16133" max="16133" width="30.375" style="60" customWidth="1"/>
    <col min="16134" max="16135" width="11.5" style="60" customWidth="1"/>
    <col min="16136" max="16136" width="25.625" style="60" customWidth="1"/>
    <col min="16137" max="16384" width="9.125" style="60"/>
  </cols>
  <sheetData>
    <row r="1" spans="1:8" ht="33.950000000000003" customHeight="1">
      <c r="A1" s="135" t="s">
        <v>208</v>
      </c>
      <c r="B1" s="135"/>
      <c r="C1" s="135"/>
      <c r="D1" s="135"/>
      <c r="E1" s="135"/>
      <c r="F1" s="135"/>
      <c r="G1" s="135"/>
      <c r="H1" s="135"/>
    </row>
    <row r="2" spans="1:8" ht="10.5" customHeight="1">
      <c r="A2" s="136"/>
      <c r="B2" s="136"/>
      <c r="C2" s="136"/>
      <c r="D2" s="136"/>
      <c r="E2" s="136"/>
      <c r="F2" s="136"/>
      <c r="G2" s="136"/>
      <c r="H2" s="136"/>
    </row>
    <row r="3" spans="1:8" ht="23.25" customHeight="1">
      <c r="A3" s="69" t="s">
        <v>202</v>
      </c>
      <c r="B3" s="68"/>
      <c r="C3" s="68"/>
      <c r="D3" s="68"/>
      <c r="E3" s="68"/>
      <c r="F3" s="68"/>
      <c r="G3" s="68"/>
      <c r="H3" s="70" t="s">
        <v>52</v>
      </c>
    </row>
    <row r="4" spans="1:8" ht="30.75" customHeight="1">
      <c r="A4" s="137" t="s">
        <v>53</v>
      </c>
      <c r="B4" s="134" t="s">
        <v>102</v>
      </c>
      <c r="C4" s="134" t="s">
        <v>47</v>
      </c>
      <c r="D4" s="133" t="s">
        <v>79</v>
      </c>
      <c r="E4" s="139" t="s">
        <v>55</v>
      </c>
      <c r="F4" s="134" t="s">
        <v>102</v>
      </c>
      <c r="G4" s="134" t="s">
        <v>47</v>
      </c>
      <c r="H4" s="133" t="s">
        <v>79</v>
      </c>
    </row>
    <row r="5" spans="1:8" ht="31.5" customHeight="1">
      <c r="A5" s="138"/>
      <c r="B5" s="134"/>
      <c r="C5" s="134"/>
      <c r="D5" s="133"/>
      <c r="E5" s="140"/>
      <c r="F5" s="134"/>
      <c r="G5" s="134"/>
      <c r="H5" s="133"/>
    </row>
    <row r="6" spans="1:8" s="64" customFormat="1" ht="24" customHeight="1">
      <c r="A6" s="61" t="s">
        <v>114</v>
      </c>
      <c r="B6" s="62">
        <v>500</v>
      </c>
      <c r="C6" s="62"/>
      <c r="D6" s="62">
        <f>B6+C6</f>
        <v>500</v>
      </c>
      <c r="E6" s="63" t="s">
        <v>115</v>
      </c>
      <c r="F6" s="62">
        <f>SUM(F7:F10)</f>
        <v>5666</v>
      </c>
      <c r="G6" s="62">
        <f>SUM(G7:G10)</f>
        <v>-5100</v>
      </c>
      <c r="H6" s="62">
        <f>F6+G6</f>
        <v>566</v>
      </c>
    </row>
    <row r="7" spans="1:8" s="64" customFormat="1" ht="24" customHeight="1">
      <c r="A7" s="65" t="s">
        <v>116</v>
      </c>
      <c r="B7" s="62"/>
      <c r="C7" s="62"/>
      <c r="D7" s="62">
        <f t="shared" ref="D7:D19" si="0">B7+C7</f>
        <v>0</v>
      </c>
      <c r="E7" s="92" t="s">
        <v>210</v>
      </c>
      <c r="F7" s="62">
        <v>5000</v>
      </c>
      <c r="G7" s="62">
        <v>-5000</v>
      </c>
      <c r="H7" s="62">
        <f t="shared" ref="H7:H16" si="1">F7+G7</f>
        <v>0</v>
      </c>
    </row>
    <row r="8" spans="1:8" s="64" customFormat="1" ht="24" customHeight="1">
      <c r="A8" s="65" t="s">
        <v>117</v>
      </c>
      <c r="B8" s="62">
        <v>60000</v>
      </c>
      <c r="C8" s="62">
        <v>-60000</v>
      </c>
      <c r="D8" s="62">
        <f t="shared" si="0"/>
        <v>0</v>
      </c>
      <c r="E8" s="93" t="s">
        <v>211</v>
      </c>
      <c r="F8" s="62"/>
      <c r="G8" s="62"/>
      <c r="H8" s="62">
        <f t="shared" si="1"/>
        <v>0</v>
      </c>
    </row>
    <row r="9" spans="1:8" s="64" customFormat="1" ht="24" customHeight="1">
      <c r="A9" s="65" t="s">
        <v>209</v>
      </c>
      <c r="B9" s="62">
        <v>60000</v>
      </c>
      <c r="C9" s="62">
        <v>-60000</v>
      </c>
      <c r="D9" s="62">
        <f t="shared" si="0"/>
        <v>0</v>
      </c>
      <c r="E9" s="92" t="s">
        <v>212</v>
      </c>
      <c r="F9" s="76">
        <f>66-14</f>
        <v>52</v>
      </c>
      <c r="G9" s="62"/>
      <c r="H9" s="62">
        <f t="shared" si="1"/>
        <v>52</v>
      </c>
    </row>
    <row r="10" spans="1:8" s="64" customFormat="1" ht="24" customHeight="1">
      <c r="A10" s="65" t="s">
        <v>118</v>
      </c>
      <c r="B10" s="62"/>
      <c r="C10" s="62"/>
      <c r="D10" s="62">
        <f t="shared" ref="D10:D12" si="2">B10+C10</f>
        <v>0</v>
      </c>
      <c r="E10" s="92" t="s">
        <v>213</v>
      </c>
      <c r="F10" s="76">
        <v>614</v>
      </c>
      <c r="G10" s="62">
        <v>-100</v>
      </c>
      <c r="H10" s="62">
        <f>F10+G10</f>
        <v>514</v>
      </c>
    </row>
    <row r="11" spans="1:8" s="64" customFormat="1" ht="24" customHeight="1">
      <c r="A11" s="65" t="s">
        <v>120</v>
      </c>
      <c r="B11" s="62">
        <v>100</v>
      </c>
      <c r="C11" s="62">
        <v>-100</v>
      </c>
      <c r="D11" s="62">
        <f t="shared" si="2"/>
        <v>0</v>
      </c>
      <c r="E11" s="66" t="s">
        <v>119</v>
      </c>
      <c r="F11" s="62">
        <v>55000</v>
      </c>
      <c r="G11" s="62">
        <v>-55000</v>
      </c>
      <c r="H11" s="62">
        <f t="shared" si="1"/>
        <v>0</v>
      </c>
    </row>
    <row r="12" spans="1:8" s="64" customFormat="1" ht="24" customHeight="1">
      <c r="A12" s="65" t="s">
        <v>122</v>
      </c>
      <c r="B12" s="76">
        <v>26</v>
      </c>
      <c r="C12" s="62"/>
      <c r="D12" s="62">
        <f t="shared" si="2"/>
        <v>26</v>
      </c>
      <c r="E12" s="66" t="s">
        <v>121</v>
      </c>
      <c r="F12" s="62"/>
      <c r="G12" s="62"/>
      <c r="H12" s="62">
        <f t="shared" si="1"/>
        <v>0</v>
      </c>
    </row>
    <row r="13" spans="1:8" s="64" customFormat="1" ht="24" customHeight="1">
      <c r="A13" s="65"/>
      <c r="B13" s="62"/>
      <c r="C13" s="62"/>
      <c r="D13" s="62">
        <f t="shared" si="0"/>
        <v>0</v>
      </c>
      <c r="E13" s="63" t="s">
        <v>123</v>
      </c>
      <c r="F13" s="62">
        <v>55000</v>
      </c>
      <c r="G13" s="62">
        <v>-55000</v>
      </c>
      <c r="H13" s="62">
        <f t="shared" si="1"/>
        <v>0</v>
      </c>
    </row>
    <row r="14" spans="1:8" s="64" customFormat="1" ht="24" customHeight="1">
      <c r="A14" s="65"/>
      <c r="B14" s="66"/>
      <c r="C14" s="66"/>
      <c r="D14" s="62">
        <f t="shared" si="0"/>
        <v>0</v>
      </c>
      <c r="E14" s="63"/>
      <c r="F14" s="62"/>
      <c r="G14" s="62"/>
      <c r="H14" s="62">
        <f t="shared" si="1"/>
        <v>0</v>
      </c>
    </row>
    <row r="15" spans="1:8" s="64" customFormat="1" ht="24" customHeight="1">
      <c r="A15" s="65"/>
      <c r="B15" s="66"/>
      <c r="C15" s="66"/>
      <c r="D15" s="62">
        <f t="shared" si="0"/>
        <v>0</v>
      </c>
      <c r="E15" s="65"/>
      <c r="F15" s="62"/>
      <c r="G15" s="62"/>
      <c r="H15" s="62">
        <f t="shared" si="1"/>
        <v>0</v>
      </c>
    </row>
    <row r="16" spans="1:8" s="64" customFormat="1" ht="24" customHeight="1">
      <c r="A16" s="67" t="s">
        <v>124</v>
      </c>
      <c r="B16" s="66">
        <f>B6+B7+B8+B10+B11+B12</f>
        <v>60626</v>
      </c>
      <c r="C16" s="66">
        <f t="shared" ref="C16:D16" si="3">C6+C7+C8+C10+C11+C12</f>
        <v>-60100</v>
      </c>
      <c r="D16" s="66">
        <f t="shared" si="3"/>
        <v>526</v>
      </c>
      <c r="E16" s="67" t="s">
        <v>125</v>
      </c>
      <c r="F16" s="62">
        <f>F6+F11</f>
        <v>60666</v>
      </c>
      <c r="G16" s="62">
        <f>G6+G11</f>
        <v>-60100</v>
      </c>
      <c r="H16" s="62">
        <f t="shared" si="1"/>
        <v>566</v>
      </c>
    </row>
    <row r="17" spans="1:8" s="64" customFormat="1" ht="24" customHeight="1">
      <c r="A17" s="65" t="s">
        <v>126</v>
      </c>
      <c r="B17" s="66">
        <v>40</v>
      </c>
      <c r="C17" s="66"/>
      <c r="D17" s="62">
        <f t="shared" si="0"/>
        <v>40</v>
      </c>
      <c r="E17" s="65" t="s">
        <v>127</v>
      </c>
      <c r="F17" s="62"/>
      <c r="G17" s="62"/>
      <c r="H17" s="62"/>
    </row>
    <row r="18" spans="1:8" s="64" customFormat="1" ht="24" customHeight="1">
      <c r="A18" s="65" t="s">
        <v>128</v>
      </c>
      <c r="B18" s="66">
        <v>14</v>
      </c>
      <c r="C18" s="66"/>
      <c r="D18" s="62">
        <f t="shared" si="0"/>
        <v>14</v>
      </c>
      <c r="E18" s="65" t="s">
        <v>128</v>
      </c>
      <c r="F18" s="62"/>
      <c r="G18" s="62"/>
      <c r="H18" s="62"/>
    </row>
    <row r="19" spans="1:8" s="64" customFormat="1" ht="24" customHeight="1">
      <c r="A19" s="65" t="s">
        <v>129</v>
      </c>
      <c r="B19" s="66">
        <v>26</v>
      </c>
      <c r="C19" s="66"/>
      <c r="D19" s="62">
        <f t="shared" si="0"/>
        <v>26</v>
      </c>
      <c r="E19" s="65" t="s">
        <v>129</v>
      </c>
      <c r="F19" s="62"/>
      <c r="G19" s="62"/>
      <c r="H19" s="62"/>
    </row>
    <row r="20" spans="1:8" s="64" customFormat="1" ht="24" customHeight="1">
      <c r="A20" s="65"/>
      <c r="B20" s="66"/>
      <c r="C20" s="66"/>
      <c r="D20" s="66"/>
      <c r="E20" s="65"/>
      <c r="F20" s="62"/>
      <c r="G20" s="62"/>
      <c r="H20" s="62"/>
    </row>
    <row r="21" spans="1:8" s="64" customFormat="1" ht="24" customHeight="1">
      <c r="A21" s="67" t="s">
        <v>130</v>
      </c>
      <c r="B21" s="66">
        <f>B16+B17</f>
        <v>60666</v>
      </c>
      <c r="C21" s="66">
        <f>C16+C17</f>
        <v>-60100</v>
      </c>
      <c r="D21" s="66">
        <f>D16+D17</f>
        <v>566</v>
      </c>
      <c r="E21" s="67" t="s">
        <v>131</v>
      </c>
      <c r="F21" s="62">
        <f>F16+F17</f>
        <v>60666</v>
      </c>
      <c r="G21" s="62">
        <f>G16+G17</f>
        <v>-60100</v>
      </c>
      <c r="H21" s="62">
        <f>H16+H17</f>
        <v>566</v>
      </c>
    </row>
  </sheetData>
  <mergeCells count="10">
    <mergeCell ref="D4:D5"/>
    <mergeCell ref="F4:F5"/>
    <mergeCell ref="G4:G5"/>
    <mergeCell ref="H4:H5"/>
    <mergeCell ref="A1:H1"/>
    <mergeCell ref="A2:H2"/>
    <mergeCell ref="A4:A5"/>
    <mergeCell ref="E4:E5"/>
    <mergeCell ref="B4:B5"/>
    <mergeCell ref="C4:C5"/>
  </mergeCells>
  <phoneticPr fontId="4" type="noConversion"/>
  <printOptions horizontalCentered="1"/>
  <pageMargins left="0.39370078740157483" right="0.39370078740157483" top="0.55118110236220474" bottom="0.51181102362204722" header="0.31496062992125984" footer="0.19685039370078741"/>
  <pageSetup paperSize="9" scale="90" fitToWidth="3" orientation="landscape" blackAndWhite="1" r:id="rId1"/>
  <headerFooter alignWithMargins="0"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R48"/>
  <sheetViews>
    <sheetView workbookViewId="0">
      <selection activeCell="A6" sqref="A6"/>
    </sheetView>
  </sheetViews>
  <sheetFormatPr defaultColWidth="9" defaultRowHeight="13.5"/>
  <cols>
    <col min="1" max="1" width="9" style="94" customWidth="1"/>
    <col min="2" max="2" width="36.25" style="94" customWidth="1"/>
    <col min="3" max="3" width="12.5" style="94" customWidth="1"/>
    <col min="4" max="5" width="19.375" style="94" customWidth="1"/>
    <col min="6" max="6" width="8.875" style="94" hidden="1" customWidth="1"/>
    <col min="7" max="7" width="8.75" style="94" hidden="1" customWidth="1"/>
    <col min="8" max="8" width="8.625" style="94" hidden="1" customWidth="1"/>
    <col min="9" max="13" width="9.75" style="94" hidden="1" customWidth="1"/>
    <col min="14" max="16" width="11.25" style="94" customWidth="1"/>
    <col min="17" max="17" width="12.875" style="94" customWidth="1"/>
    <col min="18" max="18" width="22.75" style="94" customWidth="1"/>
    <col min="19" max="16384" width="9" style="94"/>
  </cols>
  <sheetData>
    <row r="1" spans="1:18" ht="33" customHeight="1">
      <c r="A1" s="144" t="s">
        <v>221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</row>
    <row r="2" spans="1:18" ht="18.75" customHeight="1">
      <c r="A2" s="95" t="s">
        <v>222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7" t="s">
        <v>52</v>
      </c>
    </row>
    <row r="3" spans="1:18" ht="34.700000000000003" customHeight="1">
      <c r="A3" s="145" t="s">
        <v>223</v>
      </c>
      <c r="B3" s="146" t="s">
        <v>224</v>
      </c>
      <c r="C3" s="141" t="s">
        <v>225</v>
      </c>
      <c r="D3" s="146" t="s">
        <v>226</v>
      </c>
      <c r="E3" s="146" t="s">
        <v>227</v>
      </c>
      <c r="F3" s="141" t="s">
        <v>228</v>
      </c>
      <c r="G3" s="141" t="s">
        <v>229</v>
      </c>
      <c r="H3" s="146" t="s">
        <v>230</v>
      </c>
      <c r="I3" s="146" t="s">
        <v>231</v>
      </c>
      <c r="J3" s="141" t="s">
        <v>232</v>
      </c>
      <c r="K3" s="141" t="s">
        <v>233</v>
      </c>
      <c r="L3" s="141" t="s">
        <v>234</v>
      </c>
      <c r="M3" s="141" t="s">
        <v>235</v>
      </c>
      <c r="N3" s="141" t="s">
        <v>236</v>
      </c>
      <c r="O3" s="141" t="s">
        <v>237</v>
      </c>
      <c r="P3" s="141" t="s">
        <v>266</v>
      </c>
      <c r="Q3" s="141" t="s">
        <v>238</v>
      </c>
      <c r="R3" s="141" t="s">
        <v>239</v>
      </c>
    </row>
    <row r="4" spans="1:18" ht="17.649999999999999" customHeight="1">
      <c r="A4" s="145"/>
      <c r="B4" s="146"/>
      <c r="C4" s="142"/>
      <c r="D4" s="146"/>
      <c r="E4" s="146"/>
      <c r="F4" s="142"/>
      <c r="G4" s="142"/>
      <c r="H4" s="146"/>
      <c r="I4" s="146"/>
      <c r="J4" s="142"/>
      <c r="K4" s="142"/>
      <c r="L4" s="142"/>
      <c r="M4" s="142"/>
      <c r="N4" s="142"/>
      <c r="O4" s="142"/>
      <c r="P4" s="142"/>
      <c r="Q4" s="142"/>
      <c r="R4" s="142"/>
    </row>
    <row r="5" spans="1:18" ht="30" customHeight="1">
      <c r="A5" s="98">
        <v>1</v>
      </c>
      <c r="B5" s="99" t="s">
        <v>138</v>
      </c>
      <c r="C5" s="78" t="s">
        <v>160</v>
      </c>
      <c r="D5" s="100" t="s">
        <v>107</v>
      </c>
      <c r="E5" s="100" t="s">
        <v>108</v>
      </c>
      <c r="F5" s="101">
        <v>5400</v>
      </c>
      <c r="G5" s="101"/>
      <c r="H5" s="101"/>
      <c r="I5" s="101"/>
      <c r="J5" s="101"/>
      <c r="K5" s="101"/>
      <c r="L5" s="101"/>
      <c r="M5" s="101"/>
      <c r="N5" s="102">
        <v>5400</v>
      </c>
      <c r="O5" s="102"/>
      <c r="P5" s="102"/>
      <c r="Q5" s="101">
        <v>5400</v>
      </c>
      <c r="R5" s="101"/>
    </row>
    <row r="6" spans="1:18" ht="30" customHeight="1">
      <c r="A6" s="98">
        <v>2</v>
      </c>
      <c r="B6" s="99" t="s">
        <v>136</v>
      </c>
      <c r="C6" s="78" t="s">
        <v>160</v>
      </c>
      <c r="D6" s="100" t="s">
        <v>162</v>
      </c>
      <c r="E6" s="100" t="s">
        <v>162</v>
      </c>
      <c r="F6" s="101">
        <v>1000</v>
      </c>
      <c r="G6" s="101"/>
      <c r="H6" s="101"/>
      <c r="I6" s="101"/>
      <c r="J6" s="101"/>
      <c r="K6" s="101"/>
      <c r="L6" s="101"/>
      <c r="M6" s="101"/>
      <c r="N6" s="102">
        <v>1000</v>
      </c>
      <c r="O6" s="102"/>
      <c r="P6" s="102"/>
      <c r="Q6" s="101">
        <v>1000</v>
      </c>
      <c r="R6" s="101"/>
    </row>
    <row r="7" spans="1:18" ht="30" customHeight="1">
      <c r="A7" s="98">
        <v>3</v>
      </c>
      <c r="B7" s="99" t="s">
        <v>240</v>
      </c>
      <c r="C7" s="78" t="s">
        <v>160</v>
      </c>
      <c r="D7" s="100" t="s">
        <v>241</v>
      </c>
      <c r="E7" s="100" t="s">
        <v>241</v>
      </c>
      <c r="F7" s="101">
        <v>1000</v>
      </c>
      <c r="G7" s="101"/>
      <c r="H7" s="101"/>
      <c r="I7" s="101"/>
      <c r="J7" s="101"/>
      <c r="K7" s="101">
        <v>1500</v>
      </c>
      <c r="L7" s="101"/>
      <c r="M7" s="101"/>
      <c r="N7" s="102">
        <v>2500</v>
      </c>
      <c r="O7" s="102"/>
      <c r="P7" s="102"/>
      <c r="Q7" s="101">
        <v>2500</v>
      </c>
      <c r="R7" s="101"/>
    </row>
    <row r="8" spans="1:18" ht="30" customHeight="1">
      <c r="A8" s="98">
        <v>4</v>
      </c>
      <c r="B8" s="99" t="s">
        <v>137</v>
      </c>
      <c r="C8" s="78" t="s">
        <v>160</v>
      </c>
      <c r="D8" s="100" t="s">
        <v>163</v>
      </c>
      <c r="E8" s="100" t="s">
        <v>163</v>
      </c>
      <c r="F8" s="101">
        <v>600</v>
      </c>
      <c r="G8" s="101"/>
      <c r="H8" s="101"/>
      <c r="I8" s="101"/>
      <c r="J8" s="101"/>
      <c r="K8" s="101"/>
      <c r="L8" s="101"/>
      <c r="M8" s="101"/>
      <c r="N8" s="102">
        <v>600</v>
      </c>
      <c r="O8" s="102"/>
      <c r="P8" s="102">
        <v>-600</v>
      </c>
      <c r="Q8" s="101">
        <v>0</v>
      </c>
      <c r="R8" s="101"/>
    </row>
    <row r="9" spans="1:18" ht="30" customHeight="1">
      <c r="A9" s="98">
        <v>5</v>
      </c>
      <c r="B9" s="99" t="s">
        <v>139</v>
      </c>
      <c r="C9" s="78" t="s">
        <v>160</v>
      </c>
      <c r="D9" s="100" t="s">
        <v>106</v>
      </c>
      <c r="E9" s="100" t="s">
        <v>106</v>
      </c>
      <c r="F9" s="101"/>
      <c r="G9" s="101"/>
      <c r="H9" s="101"/>
      <c r="I9" s="101"/>
      <c r="J9" s="101"/>
      <c r="K9" s="101">
        <v>7000</v>
      </c>
      <c r="L9" s="101"/>
      <c r="M9" s="101"/>
      <c r="N9" s="102">
        <v>7000</v>
      </c>
      <c r="O9" s="102"/>
      <c r="P9" s="102">
        <v>600</v>
      </c>
      <c r="Q9" s="101">
        <v>7600</v>
      </c>
      <c r="R9" s="101"/>
    </row>
    <row r="10" spans="1:18" ht="30" customHeight="1">
      <c r="A10" s="98">
        <v>6</v>
      </c>
      <c r="B10" s="99" t="s">
        <v>242</v>
      </c>
      <c r="C10" s="78" t="s">
        <v>160</v>
      </c>
      <c r="D10" s="100" t="s">
        <v>107</v>
      </c>
      <c r="E10" s="100" t="s">
        <v>108</v>
      </c>
      <c r="F10" s="101"/>
      <c r="G10" s="101"/>
      <c r="H10" s="101"/>
      <c r="I10" s="101"/>
      <c r="J10" s="101"/>
      <c r="K10" s="101">
        <v>1500</v>
      </c>
      <c r="L10" s="101"/>
      <c r="M10" s="101"/>
      <c r="N10" s="102">
        <v>1500</v>
      </c>
      <c r="O10" s="102"/>
      <c r="P10" s="102"/>
      <c r="Q10" s="101">
        <v>1500</v>
      </c>
      <c r="R10" s="101"/>
    </row>
    <row r="11" spans="1:18" ht="30" customHeight="1">
      <c r="A11" s="98">
        <v>7</v>
      </c>
      <c r="B11" s="99" t="s">
        <v>147</v>
      </c>
      <c r="C11" s="78" t="s">
        <v>161</v>
      </c>
      <c r="D11" s="100" t="s">
        <v>170</v>
      </c>
      <c r="E11" s="100" t="s">
        <v>171</v>
      </c>
      <c r="F11" s="101">
        <v>5000</v>
      </c>
      <c r="G11" s="101"/>
      <c r="H11" s="101"/>
      <c r="I11" s="101"/>
      <c r="J11" s="101"/>
      <c r="K11" s="101"/>
      <c r="L11" s="101"/>
      <c r="M11" s="101">
        <v>2000</v>
      </c>
      <c r="N11" s="102">
        <v>7000</v>
      </c>
      <c r="O11" s="102"/>
      <c r="P11" s="102"/>
      <c r="Q11" s="101">
        <v>7000</v>
      </c>
      <c r="R11" s="101"/>
    </row>
    <row r="12" spans="1:18" ht="30" customHeight="1">
      <c r="A12" s="98">
        <v>8</v>
      </c>
      <c r="B12" s="99" t="s">
        <v>151</v>
      </c>
      <c r="C12" s="78" t="s">
        <v>161</v>
      </c>
      <c r="D12" s="100" t="s">
        <v>110</v>
      </c>
      <c r="E12" s="100" t="s">
        <v>110</v>
      </c>
      <c r="F12" s="101">
        <v>8000</v>
      </c>
      <c r="G12" s="101"/>
      <c r="H12" s="101"/>
      <c r="I12" s="101">
        <v>3000</v>
      </c>
      <c r="J12" s="101"/>
      <c r="K12" s="101">
        <v>5000</v>
      </c>
      <c r="L12" s="101"/>
      <c r="M12" s="101">
        <v>4000</v>
      </c>
      <c r="N12" s="102">
        <v>20000</v>
      </c>
      <c r="O12" s="102"/>
      <c r="P12" s="102"/>
      <c r="Q12" s="101">
        <v>20000</v>
      </c>
      <c r="R12" s="101"/>
    </row>
    <row r="13" spans="1:18" ht="30" customHeight="1">
      <c r="A13" s="98">
        <v>9</v>
      </c>
      <c r="B13" s="99" t="s">
        <v>154</v>
      </c>
      <c r="C13" s="78" t="s">
        <v>161</v>
      </c>
      <c r="D13" s="100" t="s">
        <v>112</v>
      </c>
      <c r="E13" s="100" t="s">
        <v>112</v>
      </c>
      <c r="F13" s="101"/>
      <c r="G13" s="101">
        <v>10000</v>
      </c>
      <c r="H13" s="101"/>
      <c r="I13" s="101">
        <v>2000</v>
      </c>
      <c r="J13" s="101"/>
      <c r="K13" s="101"/>
      <c r="L13" s="101"/>
      <c r="M13" s="101">
        <v>8000</v>
      </c>
      <c r="N13" s="102">
        <v>20000</v>
      </c>
      <c r="O13" s="102"/>
      <c r="P13" s="102"/>
      <c r="Q13" s="101">
        <v>20000</v>
      </c>
      <c r="R13" s="101"/>
    </row>
    <row r="14" spans="1:18" ht="30" customHeight="1">
      <c r="A14" s="98">
        <v>10</v>
      </c>
      <c r="B14" s="99" t="s">
        <v>150</v>
      </c>
      <c r="C14" s="78" t="s">
        <v>161</v>
      </c>
      <c r="D14" s="100" t="s">
        <v>110</v>
      </c>
      <c r="E14" s="100" t="s">
        <v>110</v>
      </c>
      <c r="F14" s="101"/>
      <c r="G14" s="101">
        <v>6000</v>
      </c>
      <c r="H14" s="101"/>
      <c r="I14" s="101">
        <v>4000</v>
      </c>
      <c r="J14" s="101"/>
      <c r="K14" s="101"/>
      <c r="L14" s="101"/>
      <c r="M14" s="101"/>
      <c r="N14" s="102">
        <v>10000</v>
      </c>
      <c r="O14" s="102">
        <v>-3500</v>
      </c>
      <c r="P14" s="102"/>
      <c r="Q14" s="101">
        <v>6500</v>
      </c>
      <c r="R14" s="101"/>
    </row>
    <row r="15" spans="1:18" ht="30" customHeight="1">
      <c r="A15" s="98">
        <v>11</v>
      </c>
      <c r="B15" s="99" t="s">
        <v>243</v>
      </c>
      <c r="C15" s="78" t="s">
        <v>161</v>
      </c>
      <c r="D15" s="100" t="s">
        <v>106</v>
      </c>
      <c r="E15" s="100" t="s">
        <v>106</v>
      </c>
      <c r="F15" s="101"/>
      <c r="G15" s="101">
        <v>7000</v>
      </c>
      <c r="H15" s="101"/>
      <c r="I15" s="101"/>
      <c r="J15" s="101"/>
      <c r="K15" s="101"/>
      <c r="L15" s="101"/>
      <c r="M15" s="101"/>
      <c r="N15" s="102">
        <v>7000</v>
      </c>
      <c r="O15" s="102"/>
      <c r="P15" s="102"/>
      <c r="Q15" s="101">
        <v>7000</v>
      </c>
      <c r="R15" s="101"/>
    </row>
    <row r="16" spans="1:18" ht="30" customHeight="1">
      <c r="A16" s="98">
        <v>12</v>
      </c>
      <c r="B16" s="99" t="s">
        <v>146</v>
      </c>
      <c r="C16" s="78" t="s">
        <v>161</v>
      </c>
      <c r="D16" s="100" t="s">
        <v>169</v>
      </c>
      <c r="E16" s="100" t="s">
        <v>169</v>
      </c>
      <c r="F16" s="101"/>
      <c r="G16" s="101">
        <v>3000</v>
      </c>
      <c r="H16" s="101"/>
      <c r="I16" s="101">
        <v>3500</v>
      </c>
      <c r="J16" s="101"/>
      <c r="K16" s="101">
        <v>9000</v>
      </c>
      <c r="L16" s="101"/>
      <c r="M16" s="101"/>
      <c r="N16" s="102">
        <v>15500</v>
      </c>
      <c r="O16" s="102"/>
      <c r="P16" s="102">
        <v>-1000</v>
      </c>
      <c r="Q16" s="101">
        <v>14500</v>
      </c>
      <c r="R16" s="101"/>
    </row>
    <row r="17" spans="1:18" ht="30" customHeight="1">
      <c r="A17" s="98">
        <v>13</v>
      </c>
      <c r="B17" s="99" t="s">
        <v>145</v>
      </c>
      <c r="C17" s="78" t="s">
        <v>161</v>
      </c>
      <c r="D17" s="100" t="s">
        <v>168</v>
      </c>
      <c r="E17" s="100" t="s">
        <v>168</v>
      </c>
      <c r="F17" s="101"/>
      <c r="G17" s="101"/>
      <c r="H17" s="101">
        <v>2000</v>
      </c>
      <c r="I17" s="101"/>
      <c r="J17" s="101"/>
      <c r="K17" s="101"/>
      <c r="L17" s="101">
        <v>1000</v>
      </c>
      <c r="M17" s="101"/>
      <c r="N17" s="102">
        <v>3000</v>
      </c>
      <c r="O17" s="102"/>
      <c r="P17" s="102"/>
      <c r="Q17" s="101">
        <v>3000</v>
      </c>
      <c r="R17" s="101"/>
    </row>
    <row r="18" spans="1:18" ht="30" customHeight="1">
      <c r="A18" s="98">
        <v>14</v>
      </c>
      <c r="B18" s="99" t="s">
        <v>157</v>
      </c>
      <c r="C18" s="78" t="s">
        <v>161</v>
      </c>
      <c r="D18" s="100" t="s">
        <v>172</v>
      </c>
      <c r="E18" s="100" t="s">
        <v>108</v>
      </c>
      <c r="F18" s="101"/>
      <c r="G18" s="101"/>
      <c r="H18" s="101">
        <v>5000</v>
      </c>
      <c r="I18" s="101"/>
      <c r="J18" s="101"/>
      <c r="K18" s="101">
        <v>5000</v>
      </c>
      <c r="L18" s="101"/>
      <c r="M18" s="101"/>
      <c r="N18" s="102">
        <v>10000</v>
      </c>
      <c r="O18" s="102"/>
      <c r="P18" s="102"/>
      <c r="Q18" s="101">
        <v>10000</v>
      </c>
      <c r="R18" s="101"/>
    </row>
    <row r="19" spans="1:18" ht="30" customHeight="1">
      <c r="A19" s="98">
        <v>15</v>
      </c>
      <c r="B19" s="99" t="s">
        <v>144</v>
      </c>
      <c r="C19" s="78" t="s">
        <v>161</v>
      </c>
      <c r="D19" s="100" t="s">
        <v>167</v>
      </c>
      <c r="E19" s="100" t="s">
        <v>167</v>
      </c>
      <c r="F19" s="101"/>
      <c r="G19" s="101"/>
      <c r="H19" s="101">
        <v>6500</v>
      </c>
      <c r="I19" s="101"/>
      <c r="J19" s="101"/>
      <c r="K19" s="101">
        <v>8000</v>
      </c>
      <c r="L19" s="101"/>
      <c r="M19" s="101"/>
      <c r="N19" s="102">
        <v>14500</v>
      </c>
      <c r="O19" s="102"/>
      <c r="P19" s="102">
        <v>-1000</v>
      </c>
      <c r="Q19" s="101">
        <v>13500</v>
      </c>
      <c r="R19" s="101"/>
    </row>
    <row r="20" spans="1:18" ht="30" customHeight="1">
      <c r="A20" s="98">
        <v>16</v>
      </c>
      <c r="B20" s="99" t="s">
        <v>153</v>
      </c>
      <c r="C20" s="78" t="s">
        <v>161</v>
      </c>
      <c r="D20" s="100" t="s">
        <v>112</v>
      </c>
      <c r="E20" s="100" t="s">
        <v>112</v>
      </c>
      <c r="F20" s="101"/>
      <c r="G20" s="101"/>
      <c r="H20" s="101">
        <v>3000</v>
      </c>
      <c r="I20" s="101"/>
      <c r="J20" s="101"/>
      <c r="K20" s="101">
        <v>2000</v>
      </c>
      <c r="L20" s="101"/>
      <c r="M20" s="101"/>
      <c r="N20" s="102">
        <v>5000</v>
      </c>
      <c r="O20" s="102"/>
      <c r="P20" s="102"/>
      <c r="Q20" s="101">
        <v>5000</v>
      </c>
      <c r="R20" s="101"/>
    </row>
    <row r="21" spans="1:18" ht="30" customHeight="1">
      <c r="A21" s="98">
        <v>17</v>
      </c>
      <c r="B21" s="99" t="s">
        <v>148</v>
      </c>
      <c r="C21" s="78" t="s">
        <v>161</v>
      </c>
      <c r="D21" s="100" t="s">
        <v>170</v>
      </c>
      <c r="E21" s="100" t="s">
        <v>171</v>
      </c>
      <c r="F21" s="101"/>
      <c r="G21" s="101"/>
      <c r="H21" s="101"/>
      <c r="I21" s="101">
        <v>8000</v>
      </c>
      <c r="J21" s="101"/>
      <c r="K21" s="101"/>
      <c r="L21" s="101"/>
      <c r="M21" s="101"/>
      <c r="N21" s="102">
        <v>8000</v>
      </c>
      <c r="O21" s="102"/>
      <c r="P21" s="102"/>
      <c r="Q21" s="101">
        <v>8000</v>
      </c>
      <c r="R21" s="101"/>
    </row>
    <row r="22" spans="1:18" ht="30" customHeight="1">
      <c r="A22" s="98">
        <v>18</v>
      </c>
      <c r="B22" s="99" t="s">
        <v>155</v>
      </c>
      <c r="C22" s="78" t="s">
        <v>161</v>
      </c>
      <c r="D22" s="100" t="s">
        <v>132</v>
      </c>
      <c r="E22" s="100" t="s">
        <v>132</v>
      </c>
      <c r="F22" s="101"/>
      <c r="G22" s="101"/>
      <c r="H22" s="101"/>
      <c r="I22" s="101">
        <v>6200</v>
      </c>
      <c r="J22" s="101"/>
      <c r="K22" s="101">
        <v>2000</v>
      </c>
      <c r="L22" s="101"/>
      <c r="M22" s="101"/>
      <c r="N22" s="102">
        <v>8200</v>
      </c>
      <c r="O22" s="102"/>
      <c r="P22" s="102"/>
      <c r="Q22" s="101">
        <v>8200</v>
      </c>
      <c r="R22" s="101"/>
    </row>
    <row r="23" spans="1:18" ht="30" customHeight="1">
      <c r="A23" s="98">
        <v>19</v>
      </c>
      <c r="B23" s="99" t="s">
        <v>149</v>
      </c>
      <c r="C23" s="78" t="s">
        <v>161</v>
      </c>
      <c r="D23" s="100" t="s">
        <v>110</v>
      </c>
      <c r="E23" s="100" t="s">
        <v>110</v>
      </c>
      <c r="F23" s="101"/>
      <c r="G23" s="101"/>
      <c r="H23" s="101"/>
      <c r="I23" s="101">
        <v>2000</v>
      </c>
      <c r="J23" s="101"/>
      <c r="K23" s="101"/>
      <c r="L23" s="101"/>
      <c r="M23" s="101"/>
      <c r="N23" s="102">
        <v>2000</v>
      </c>
      <c r="O23" s="102"/>
      <c r="P23" s="102"/>
      <c r="Q23" s="101">
        <v>2000</v>
      </c>
      <c r="R23" s="101"/>
    </row>
    <row r="24" spans="1:18" ht="30" customHeight="1">
      <c r="A24" s="98">
        <v>20</v>
      </c>
      <c r="B24" s="99" t="s">
        <v>159</v>
      </c>
      <c r="C24" s="78" t="s">
        <v>161</v>
      </c>
      <c r="D24" s="100" t="s">
        <v>162</v>
      </c>
      <c r="E24" s="100" t="s">
        <v>162</v>
      </c>
      <c r="F24" s="101"/>
      <c r="G24" s="101"/>
      <c r="H24" s="101"/>
      <c r="I24" s="101">
        <v>3000</v>
      </c>
      <c r="J24" s="101"/>
      <c r="K24" s="101">
        <v>2000</v>
      </c>
      <c r="L24" s="101"/>
      <c r="M24" s="101"/>
      <c r="N24" s="102">
        <v>5000</v>
      </c>
      <c r="O24" s="102">
        <v>1000</v>
      </c>
      <c r="P24" s="102"/>
      <c r="Q24" s="101">
        <v>6000</v>
      </c>
      <c r="R24" s="101"/>
    </row>
    <row r="25" spans="1:18" ht="30" customHeight="1">
      <c r="A25" s="98">
        <v>21</v>
      </c>
      <c r="B25" s="99" t="s">
        <v>142</v>
      </c>
      <c r="C25" s="78" t="s">
        <v>161</v>
      </c>
      <c r="D25" s="100" t="s">
        <v>134</v>
      </c>
      <c r="E25" s="100" t="s">
        <v>134</v>
      </c>
      <c r="F25" s="101"/>
      <c r="G25" s="101"/>
      <c r="H25" s="101"/>
      <c r="I25" s="101">
        <v>2000</v>
      </c>
      <c r="J25" s="101"/>
      <c r="K25" s="101">
        <v>1000</v>
      </c>
      <c r="L25" s="101"/>
      <c r="M25" s="101"/>
      <c r="N25" s="102">
        <v>3000</v>
      </c>
      <c r="O25" s="102"/>
      <c r="P25" s="102"/>
      <c r="Q25" s="101">
        <v>3000</v>
      </c>
      <c r="R25" s="101"/>
    </row>
    <row r="26" spans="1:18" ht="30" customHeight="1">
      <c r="A26" s="98">
        <v>22</v>
      </c>
      <c r="B26" s="99" t="s">
        <v>244</v>
      </c>
      <c r="C26" s="78" t="s">
        <v>161</v>
      </c>
      <c r="D26" s="100" t="s">
        <v>245</v>
      </c>
      <c r="E26" s="100" t="s">
        <v>245</v>
      </c>
      <c r="F26" s="101"/>
      <c r="G26" s="101"/>
      <c r="H26" s="101"/>
      <c r="I26" s="101">
        <v>1000</v>
      </c>
      <c r="J26" s="101"/>
      <c r="K26" s="101">
        <v>2000</v>
      </c>
      <c r="L26" s="101">
        <v>1000</v>
      </c>
      <c r="M26" s="101"/>
      <c r="N26" s="102">
        <v>4000</v>
      </c>
      <c r="O26" s="102"/>
      <c r="P26" s="102">
        <v>-1000</v>
      </c>
      <c r="Q26" s="101">
        <v>3000</v>
      </c>
      <c r="R26" s="101"/>
    </row>
    <row r="27" spans="1:18" ht="30" customHeight="1">
      <c r="A27" s="98">
        <v>23</v>
      </c>
      <c r="B27" s="99" t="s">
        <v>246</v>
      </c>
      <c r="C27" s="78" t="s">
        <v>161</v>
      </c>
      <c r="D27" s="100" t="s">
        <v>172</v>
      </c>
      <c r="E27" s="100" t="s">
        <v>108</v>
      </c>
      <c r="F27" s="101"/>
      <c r="G27" s="101"/>
      <c r="H27" s="101"/>
      <c r="I27" s="101">
        <v>2000</v>
      </c>
      <c r="J27" s="101"/>
      <c r="K27" s="101"/>
      <c r="L27" s="101"/>
      <c r="M27" s="101"/>
      <c r="N27" s="102">
        <v>2000</v>
      </c>
      <c r="O27" s="102"/>
      <c r="P27" s="102"/>
      <c r="Q27" s="101">
        <v>2000</v>
      </c>
      <c r="R27" s="101"/>
    </row>
    <row r="28" spans="1:18" ht="30" customHeight="1">
      <c r="A28" s="98">
        <v>24</v>
      </c>
      <c r="B28" s="99" t="s">
        <v>156</v>
      </c>
      <c r="C28" s="78" t="s">
        <v>161</v>
      </c>
      <c r="D28" s="100" t="s">
        <v>110</v>
      </c>
      <c r="E28" s="100" t="s">
        <v>110</v>
      </c>
      <c r="F28" s="101"/>
      <c r="G28" s="101"/>
      <c r="H28" s="101"/>
      <c r="I28" s="101">
        <v>2000</v>
      </c>
      <c r="J28" s="101"/>
      <c r="K28" s="101"/>
      <c r="L28" s="101"/>
      <c r="M28" s="101"/>
      <c r="N28" s="102">
        <v>2000</v>
      </c>
      <c r="O28" s="102">
        <v>-2000</v>
      </c>
      <c r="P28" s="102"/>
      <c r="Q28" s="101">
        <v>0</v>
      </c>
      <c r="R28" s="101"/>
    </row>
    <row r="29" spans="1:18" ht="30" customHeight="1">
      <c r="A29" s="98">
        <v>25</v>
      </c>
      <c r="B29" s="99" t="s">
        <v>140</v>
      </c>
      <c r="C29" s="78" t="s">
        <v>161</v>
      </c>
      <c r="D29" s="100" t="s">
        <v>164</v>
      </c>
      <c r="E29" s="100" t="s">
        <v>164</v>
      </c>
      <c r="F29" s="101"/>
      <c r="G29" s="101"/>
      <c r="H29" s="101"/>
      <c r="I29" s="101">
        <v>2000</v>
      </c>
      <c r="J29" s="101"/>
      <c r="K29" s="101"/>
      <c r="L29" s="101"/>
      <c r="M29" s="101"/>
      <c r="N29" s="102">
        <v>2000</v>
      </c>
      <c r="O29" s="102"/>
      <c r="P29" s="102">
        <v>-2000</v>
      </c>
      <c r="Q29" s="101">
        <v>0</v>
      </c>
      <c r="R29" s="101"/>
    </row>
    <row r="30" spans="1:18" ht="30" customHeight="1">
      <c r="A30" s="98">
        <v>26</v>
      </c>
      <c r="B30" s="99" t="s">
        <v>247</v>
      </c>
      <c r="C30" s="78" t="s">
        <v>161</v>
      </c>
      <c r="D30" s="100" t="s">
        <v>112</v>
      </c>
      <c r="E30" s="100" t="s">
        <v>112</v>
      </c>
      <c r="F30" s="101"/>
      <c r="G30" s="101"/>
      <c r="H30" s="101"/>
      <c r="I30" s="101"/>
      <c r="J30" s="101">
        <v>1500</v>
      </c>
      <c r="K30" s="101">
        <v>3000</v>
      </c>
      <c r="L30" s="101"/>
      <c r="M30" s="101"/>
      <c r="N30" s="102">
        <v>4500</v>
      </c>
      <c r="O30" s="102"/>
      <c r="P30" s="102">
        <v>-1000</v>
      </c>
      <c r="Q30" s="101">
        <v>3500</v>
      </c>
      <c r="R30" s="101"/>
    </row>
    <row r="31" spans="1:18" ht="30" customHeight="1">
      <c r="A31" s="98">
        <v>27</v>
      </c>
      <c r="B31" s="99" t="s">
        <v>248</v>
      </c>
      <c r="C31" s="78" t="s">
        <v>161</v>
      </c>
      <c r="D31" s="100" t="s">
        <v>112</v>
      </c>
      <c r="E31" s="100" t="s">
        <v>112</v>
      </c>
      <c r="F31" s="101"/>
      <c r="G31" s="101"/>
      <c r="H31" s="101"/>
      <c r="I31" s="101"/>
      <c r="J31" s="101">
        <v>7000</v>
      </c>
      <c r="K31" s="101"/>
      <c r="L31" s="101"/>
      <c r="M31" s="101"/>
      <c r="N31" s="102">
        <v>7000</v>
      </c>
      <c r="O31" s="102">
        <v>-2000</v>
      </c>
      <c r="P31" s="102">
        <v>-1000</v>
      </c>
      <c r="Q31" s="101">
        <v>4000</v>
      </c>
      <c r="R31" s="101"/>
    </row>
    <row r="32" spans="1:18" ht="30" customHeight="1">
      <c r="A32" s="98">
        <v>28</v>
      </c>
      <c r="B32" s="99" t="s">
        <v>249</v>
      </c>
      <c r="C32" s="78" t="s">
        <v>161</v>
      </c>
      <c r="D32" s="100" t="s">
        <v>107</v>
      </c>
      <c r="E32" s="100" t="s">
        <v>108</v>
      </c>
      <c r="F32" s="101"/>
      <c r="G32" s="101"/>
      <c r="H32" s="101"/>
      <c r="I32" s="101"/>
      <c r="J32" s="101"/>
      <c r="K32" s="101">
        <v>3000</v>
      </c>
      <c r="L32" s="101"/>
      <c r="M32" s="101"/>
      <c r="N32" s="102">
        <v>3000</v>
      </c>
      <c r="O32" s="102">
        <v>1300</v>
      </c>
      <c r="P32" s="102"/>
      <c r="Q32" s="101">
        <v>4300</v>
      </c>
      <c r="R32" s="101"/>
    </row>
    <row r="33" spans="1:18" ht="30" customHeight="1">
      <c r="A33" s="98">
        <v>29</v>
      </c>
      <c r="B33" s="99" t="s">
        <v>250</v>
      </c>
      <c r="C33" s="78" t="s">
        <v>161</v>
      </c>
      <c r="D33" s="100" t="s">
        <v>107</v>
      </c>
      <c r="E33" s="100" t="s">
        <v>108</v>
      </c>
      <c r="F33" s="101"/>
      <c r="G33" s="101"/>
      <c r="H33" s="101"/>
      <c r="I33" s="101"/>
      <c r="J33" s="101"/>
      <c r="K33" s="101">
        <v>4000</v>
      </c>
      <c r="L33" s="101"/>
      <c r="M33" s="101"/>
      <c r="N33" s="102">
        <v>4000</v>
      </c>
      <c r="O33" s="102"/>
      <c r="P33" s="102"/>
      <c r="Q33" s="101">
        <v>4000</v>
      </c>
      <c r="R33" s="101"/>
    </row>
    <row r="34" spans="1:18" ht="30" customHeight="1">
      <c r="A34" s="98">
        <v>30</v>
      </c>
      <c r="B34" s="99" t="s">
        <v>251</v>
      </c>
      <c r="C34" s="78" t="s">
        <v>161</v>
      </c>
      <c r="D34" s="100" t="s">
        <v>252</v>
      </c>
      <c r="E34" s="100" t="s">
        <v>252</v>
      </c>
      <c r="F34" s="101"/>
      <c r="G34" s="101"/>
      <c r="H34" s="101"/>
      <c r="I34" s="101"/>
      <c r="J34" s="101"/>
      <c r="K34" s="101"/>
      <c r="L34" s="101">
        <v>2000</v>
      </c>
      <c r="M34" s="101"/>
      <c r="N34" s="102">
        <v>2000</v>
      </c>
      <c r="O34" s="102"/>
      <c r="P34" s="102"/>
      <c r="Q34" s="101">
        <v>2000</v>
      </c>
      <c r="R34" s="101"/>
    </row>
    <row r="35" spans="1:18" ht="30" customHeight="1">
      <c r="A35" s="98">
        <v>31</v>
      </c>
      <c r="B35" s="99" t="s">
        <v>143</v>
      </c>
      <c r="C35" s="78" t="s">
        <v>161</v>
      </c>
      <c r="D35" s="100" t="s">
        <v>166</v>
      </c>
      <c r="E35" s="100" t="s">
        <v>166</v>
      </c>
      <c r="F35" s="101"/>
      <c r="G35" s="101"/>
      <c r="H35" s="101"/>
      <c r="I35" s="101"/>
      <c r="J35" s="101"/>
      <c r="K35" s="101">
        <v>1000</v>
      </c>
      <c r="L35" s="101"/>
      <c r="M35" s="101">
        <v>1000</v>
      </c>
      <c r="N35" s="102">
        <v>2000</v>
      </c>
      <c r="O35" s="102"/>
      <c r="P35" s="102"/>
      <c r="Q35" s="101">
        <v>2000</v>
      </c>
      <c r="R35" s="101"/>
    </row>
    <row r="36" spans="1:18" ht="30" customHeight="1">
      <c r="A36" s="98">
        <v>32</v>
      </c>
      <c r="B36" s="99" t="s">
        <v>253</v>
      </c>
      <c r="C36" s="78" t="s">
        <v>161</v>
      </c>
      <c r="D36" s="100" t="s">
        <v>254</v>
      </c>
      <c r="E36" s="100" t="s">
        <v>108</v>
      </c>
      <c r="F36" s="101"/>
      <c r="G36" s="101"/>
      <c r="H36" s="101"/>
      <c r="I36" s="101"/>
      <c r="J36" s="101"/>
      <c r="K36" s="101">
        <v>1000</v>
      </c>
      <c r="L36" s="101"/>
      <c r="M36" s="101"/>
      <c r="N36" s="102">
        <v>1000</v>
      </c>
      <c r="O36" s="102"/>
      <c r="P36" s="102"/>
      <c r="Q36" s="101">
        <v>1000</v>
      </c>
      <c r="R36" s="101"/>
    </row>
    <row r="37" spans="1:18" ht="30" customHeight="1">
      <c r="A37" s="98">
        <v>33</v>
      </c>
      <c r="B37" s="99" t="s">
        <v>255</v>
      </c>
      <c r="C37" s="78" t="s">
        <v>161</v>
      </c>
      <c r="D37" s="100" t="s">
        <v>109</v>
      </c>
      <c r="E37" s="100" t="s">
        <v>109</v>
      </c>
      <c r="F37" s="101"/>
      <c r="G37" s="101"/>
      <c r="H37" s="101"/>
      <c r="I37" s="101"/>
      <c r="J37" s="101"/>
      <c r="K37" s="101">
        <v>2000</v>
      </c>
      <c r="L37" s="101"/>
      <c r="M37" s="101"/>
      <c r="N37" s="102">
        <v>2000</v>
      </c>
      <c r="O37" s="102"/>
      <c r="P37" s="102"/>
      <c r="Q37" s="101">
        <v>2000</v>
      </c>
      <c r="R37" s="101"/>
    </row>
    <row r="38" spans="1:18" ht="30" customHeight="1">
      <c r="A38" s="98">
        <v>34</v>
      </c>
      <c r="B38" s="99" t="s">
        <v>256</v>
      </c>
      <c r="C38" s="78" t="s">
        <v>161</v>
      </c>
      <c r="D38" s="100" t="s">
        <v>110</v>
      </c>
      <c r="E38" s="100" t="s">
        <v>110</v>
      </c>
      <c r="F38" s="101"/>
      <c r="G38" s="101"/>
      <c r="H38" s="101"/>
      <c r="I38" s="101"/>
      <c r="J38" s="101"/>
      <c r="K38" s="101">
        <v>4000</v>
      </c>
      <c r="L38" s="101"/>
      <c r="M38" s="101"/>
      <c r="N38" s="102">
        <v>4000</v>
      </c>
      <c r="O38" s="102"/>
      <c r="P38" s="102"/>
      <c r="Q38" s="101">
        <v>4000</v>
      </c>
      <c r="R38" s="101"/>
    </row>
    <row r="39" spans="1:18" ht="30" customHeight="1">
      <c r="A39" s="98">
        <v>35</v>
      </c>
      <c r="B39" s="99" t="s">
        <v>257</v>
      </c>
      <c r="C39" s="78" t="s">
        <v>161</v>
      </c>
      <c r="D39" s="100" t="s">
        <v>258</v>
      </c>
      <c r="E39" s="100" t="s">
        <v>111</v>
      </c>
      <c r="F39" s="101"/>
      <c r="G39" s="101"/>
      <c r="H39" s="101"/>
      <c r="I39" s="101"/>
      <c r="J39" s="101"/>
      <c r="K39" s="101">
        <v>1000</v>
      </c>
      <c r="L39" s="101"/>
      <c r="M39" s="101"/>
      <c r="N39" s="102">
        <v>1000</v>
      </c>
      <c r="O39" s="102">
        <v>2700</v>
      </c>
      <c r="P39" s="102"/>
      <c r="Q39" s="101">
        <v>3700</v>
      </c>
      <c r="R39" s="101"/>
    </row>
    <row r="40" spans="1:18" ht="30" customHeight="1">
      <c r="A40" s="98">
        <v>36</v>
      </c>
      <c r="B40" s="99" t="s">
        <v>152</v>
      </c>
      <c r="C40" s="78" t="s">
        <v>161</v>
      </c>
      <c r="D40" s="100" t="s">
        <v>112</v>
      </c>
      <c r="E40" s="100" t="s">
        <v>112</v>
      </c>
      <c r="F40" s="101"/>
      <c r="G40" s="101"/>
      <c r="H40" s="101"/>
      <c r="I40" s="101"/>
      <c r="J40" s="101"/>
      <c r="K40" s="101">
        <v>4000</v>
      </c>
      <c r="L40" s="101"/>
      <c r="M40" s="101"/>
      <c r="N40" s="102">
        <v>4000</v>
      </c>
      <c r="O40" s="102"/>
      <c r="P40" s="102">
        <v>-2000</v>
      </c>
      <c r="Q40" s="101">
        <v>2000</v>
      </c>
      <c r="R40" s="101"/>
    </row>
    <row r="41" spans="1:18" ht="30" customHeight="1">
      <c r="A41" s="98">
        <v>37</v>
      </c>
      <c r="B41" s="99" t="s">
        <v>259</v>
      </c>
      <c r="C41" s="78" t="s">
        <v>161</v>
      </c>
      <c r="D41" s="100" t="s">
        <v>164</v>
      </c>
      <c r="E41" s="100" t="s">
        <v>164</v>
      </c>
      <c r="F41" s="101"/>
      <c r="G41" s="101"/>
      <c r="H41" s="101"/>
      <c r="I41" s="101"/>
      <c r="J41" s="101"/>
      <c r="K41" s="101">
        <v>1000</v>
      </c>
      <c r="L41" s="101"/>
      <c r="M41" s="101"/>
      <c r="N41" s="102">
        <v>1000</v>
      </c>
      <c r="O41" s="102"/>
      <c r="P41" s="102"/>
      <c r="Q41" s="101">
        <v>1000</v>
      </c>
      <c r="R41" s="101"/>
    </row>
    <row r="42" spans="1:18" ht="30" customHeight="1">
      <c r="A42" s="98">
        <v>38</v>
      </c>
      <c r="B42" s="99" t="s">
        <v>260</v>
      </c>
      <c r="C42" s="78" t="s">
        <v>161</v>
      </c>
      <c r="D42" s="100" t="s">
        <v>107</v>
      </c>
      <c r="E42" s="100" t="s">
        <v>108</v>
      </c>
      <c r="F42" s="101"/>
      <c r="G42" s="101"/>
      <c r="H42" s="101"/>
      <c r="I42" s="101"/>
      <c r="J42" s="101"/>
      <c r="K42" s="101"/>
      <c r="L42" s="101">
        <v>1000</v>
      </c>
      <c r="M42" s="101"/>
      <c r="N42" s="102">
        <v>1000</v>
      </c>
      <c r="O42" s="102"/>
      <c r="P42" s="102"/>
      <c r="Q42" s="101">
        <v>1000</v>
      </c>
      <c r="R42" s="101"/>
    </row>
    <row r="43" spans="1:18" ht="30" customHeight="1">
      <c r="A43" s="98">
        <v>39</v>
      </c>
      <c r="B43" s="99" t="s">
        <v>261</v>
      </c>
      <c r="C43" s="78" t="s">
        <v>161</v>
      </c>
      <c r="D43" s="100" t="s">
        <v>167</v>
      </c>
      <c r="E43" s="100" t="s">
        <v>167</v>
      </c>
      <c r="F43" s="101"/>
      <c r="G43" s="101"/>
      <c r="H43" s="101"/>
      <c r="I43" s="101"/>
      <c r="J43" s="101"/>
      <c r="K43" s="101"/>
      <c r="L43" s="101">
        <v>2000</v>
      </c>
      <c r="M43" s="101"/>
      <c r="N43" s="102">
        <v>2000</v>
      </c>
      <c r="O43" s="102"/>
      <c r="P43" s="102">
        <v>-1000</v>
      </c>
      <c r="Q43" s="101">
        <v>1000</v>
      </c>
      <c r="R43" s="101"/>
    </row>
    <row r="44" spans="1:18" ht="30" customHeight="1">
      <c r="A44" s="98">
        <v>40</v>
      </c>
      <c r="B44" s="99" t="s">
        <v>262</v>
      </c>
      <c r="C44" s="78" t="s">
        <v>161</v>
      </c>
      <c r="D44" s="100" t="s">
        <v>112</v>
      </c>
      <c r="E44" s="100" t="s">
        <v>112</v>
      </c>
      <c r="F44" s="101"/>
      <c r="G44" s="101"/>
      <c r="H44" s="101"/>
      <c r="I44" s="101"/>
      <c r="J44" s="101"/>
      <c r="K44" s="101"/>
      <c r="L44" s="101"/>
      <c r="M44" s="101">
        <v>20000</v>
      </c>
      <c r="N44" s="102">
        <v>20000</v>
      </c>
      <c r="O44" s="102">
        <v>2500</v>
      </c>
      <c r="P44" s="102">
        <v>5000</v>
      </c>
      <c r="Q44" s="101">
        <v>27500</v>
      </c>
      <c r="R44" s="101"/>
    </row>
    <row r="45" spans="1:18" ht="30" customHeight="1">
      <c r="A45" s="98">
        <v>41</v>
      </c>
      <c r="B45" s="99" t="s">
        <v>263</v>
      </c>
      <c r="C45" s="78" t="s">
        <v>161</v>
      </c>
      <c r="D45" s="100" t="s">
        <v>264</v>
      </c>
      <c r="E45" s="100" t="s">
        <v>133</v>
      </c>
      <c r="F45" s="101"/>
      <c r="G45" s="101"/>
      <c r="H45" s="101"/>
      <c r="I45" s="101"/>
      <c r="J45" s="101"/>
      <c r="K45" s="101"/>
      <c r="L45" s="101"/>
      <c r="M45" s="101">
        <v>2500</v>
      </c>
      <c r="N45" s="102">
        <v>2500</v>
      </c>
      <c r="O45" s="102"/>
      <c r="P45" s="102"/>
      <c r="Q45" s="101">
        <v>2500</v>
      </c>
      <c r="R45" s="101"/>
    </row>
    <row r="46" spans="1:18" ht="30" customHeight="1">
      <c r="A46" s="98">
        <v>42</v>
      </c>
      <c r="B46" s="99" t="s">
        <v>141</v>
      </c>
      <c r="C46" s="78" t="s">
        <v>161</v>
      </c>
      <c r="D46" s="100" t="s">
        <v>165</v>
      </c>
      <c r="E46" s="100" t="s">
        <v>165</v>
      </c>
      <c r="F46" s="101"/>
      <c r="G46" s="101"/>
      <c r="H46" s="101"/>
      <c r="I46" s="101"/>
      <c r="J46" s="101"/>
      <c r="K46" s="101"/>
      <c r="L46" s="101"/>
      <c r="M46" s="101">
        <v>3000</v>
      </c>
      <c r="N46" s="102">
        <v>3000</v>
      </c>
      <c r="O46" s="102"/>
      <c r="P46" s="102"/>
      <c r="Q46" s="101">
        <v>3000</v>
      </c>
      <c r="R46" s="101"/>
    </row>
    <row r="47" spans="1:18" ht="30" customHeight="1">
      <c r="A47" s="98">
        <v>43</v>
      </c>
      <c r="B47" s="99" t="s">
        <v>158</v>
      </c>
      <c r="C47" s="78" t="s">
        <v>161</v>
      </c>
      <c r="D47" s="100" t="s">
        <v>162</v>
      </c>
      <c r="E47" s="100" t="s">
        <v>162</v>
      </c>
      <c r="F47" s="101"/>
      <c r="G47" s="101"/>
      <c r="H47" s="101"/>
      <c r="I47" s="101"/>
      <c r="J47" s="101"/>
      <c r="K47" s="101"/>
      <c r="L47" s="101"/>
      <c r="M47" s="101">
        <v>2500</v>
      </c>
      <c r="N47" s="102">
        <v>2500</v>
      </c>
      <c r="O47" s="102"/>
      <c r="P47" s="102"/>
      <c r="Q47" s="101">
        <v>2500</v>
      </c>
      <c r="R47" s="101"/>
    </row>
    <row r="48" spans="1:18" ht="30" customHeight="1">
      <c r="A48" s="143" t="s">
        <v>265</v>
      </c>
      <c r="B48" s="143"/>
      <c r="C48" s="143"/>
      <c r="D48" s="143"/>
      <c r="E48" s="143"/>
      <c r="F48" s="103">
        <f t="shared" ref="F48:M48" si="0">SUM(F5:F47)</f>
        <v>21000</v>
      </c>
      <c r="G48" s="103">
        <f t="shared" si="0"/>
        <v>26000</v>
      </c>
      <c r="H48" s="103">
        <f t="shared" si="0"/>
        <v>16500</v>
      </c>
      <c r="I48" s="103">
        <f t="shared" si="0"/>
        <v>40700</v>
      </c>
      <c r="J48" s="103">
        <f t="shared" si="0"/>
        <v>8500</v>
      </c>
      <c r="K48" s="103">
        <f t="shared" si="0"/>
        <v>70000</v>
      </c>
      <c r="L48" s="103">
        <f t="shared" si="0"/>
        <v>7000</v>
      </c>
      <c r="M48" s="103">
        <f t="shared" si="0"/>
        <v>43000</v>
      </c>
      <c r="N48" s="103">
        <f>SUM(N5:N47)</f>
        <v>232700</v>
      </c>
      <c r="O48" s="103">
        <f>SUM(O5:O47)</f>
        <v>0</v>
      </c>
      <c r="P48" s="103">
        <f>SUM(P5:P47)</f>
        <v>-5000</v>
      </c>
      <c r="Q48" s="103">
        <f>SUM(Q5:Q47)</f>
        <v>227700</v>
      </c>
      <c r="R48" s="103"/>
    </row>
  </sheetData>
  <autoFilter ref="A4:R48"/>
  <mergeCells count="20">
    <mergeCell ref="A1:R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P3:P4"/>
    <mergeCell ref="Q3:Q4"/>
    <mergeCell ref="R3:R4"/>
    <mergeCell ref="A48:E48"/>
    <mergeCell ref="J3:J4"/>
    <mergeCell ref="K3:K4"/>
    <mergeCell ref="L3:L4"/>
    <mergeCell ref="M3:M4"/>
    <mergeCell ref="N3:N4"/>
    <mergeCell ref="O3:O4"/>
  </mergeCells>
  <phoneticPr fontId="28" type="noConversion"/>
  <conditionalFormatting sqref="B1:B1048576">
    <cfRule type="duplicateValues" dxfId="2" priority="3"/>
  </conditionalFormatting>
  <conditionalFormatting sqref="B5:B47">
    <cfRule type="duplicateValues" dxfId="1" priority="1"/>
    <cfRule type="duplicateValues" dxfId="0" priority="2"/>
  </conditionalFormatting>
  <dataValidations count="1">
    <dataValidation type="list" allowBlank="1" showInputMessage="1" showErrorMessage="1" sqref="C5:C47">
      <formula1>"一般债券,专项债券"</formula1>
    </dataValidation>
  </dataValidations>
  <printOptions horizontalCentered="1"/>
  <pageMargins left="0.19685039370078741" right="0.19685039370078741" top="0.35433070866141736" bottom="0.39370078740157483" header="0.23622047244094491" footer="0.15748031496062992"/>
  <pageSetup paperSize="9" scale="8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8</vt:i4>
      </vt:variant>
    </vt:vector>
  </HeadingPairs>
  <TitlesOfParts>
    <vt:vector size="14" baseType="lpstr">
      <vt:lpstr>草案封面</vt:lpstr>
      <vt:lpstr>一般公共预算调整表</vt:lpstr>
      <vt:lpstr>一般公共预算支出调整表</vt:lpstr>
      <vt:lpstr>政府性基金调整表</vt:lpstr>
      <vt:lpstr>国有资本经营预算调整表</vt:lpstr>
      <vt:lpstr>政府性债券安排表</vt:lpstr>
      <vt:lpstr>国有资本经营预算调整表!Print_Area</vt:lpstr>
      <vt:lpstr>一般公共预算调整表!Print_Area</vt:lpstr>
      <vt:lpstr>一般公共预算支出调整表!Print_Area</vt:lpstr>
      <vt:lpstr>政府性基金调整表!Print_Area</vt:lpstr>
      <vt:lpstr>政府性债券安排表!Print_Area</vt:lpstr>
      <vt:lpstr>一般公共预算调整表!Print_Titles</vt:lpstr>
      <vt:lpstr>政府性基金调整表!Print_Titles</vt:lpstr>
      <vt:lpstr>政府性债券安排表!Print_Titles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wyq</dc:creator>
  <cp:lastModifiedBy>wyq</cp:lastModifiedBy>
  <cp:lastPrinted>2024-12-09T01:14:54Z</cp:lastPrinted>
  <dcterms:created xsi:type="dcterms:W3CDTF">2018-11-12T01:34:23Z</dcterms:created>
  <dcterms:modified xsi:type="dcterms:W3CDTF">2024-12-09T01:17:44Z</dcterms:modified>
</cp:coreProperties>
</file>