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1715"/>
  </bookViews>
  <sheets>
    <sheet name="2025年4月" sheetId="1" r:id="rId1"/>
  </sheets>
  <externalReferences>
    <externalReference r:id="rId2"/>
  </externalReferences>
  <definedNames>
    <definedName name="_xlnm.Print_Area" localSheetId="0">'2025年4月'!$A$1:$L$35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<sst xmlns="http://schemas.openxmlformats.org/spreadsheetml/2006/main" count="64" uniqueCount="51">
  <si>
    <t>陆 丰 市 2025 年 4 月 财 政 预 算 收 入 完 成 情 况 表</t>
  </si>
  <si>
    <t xml:space="preserve">                        单位：万元</t>
  </si>
  <si>
    <t>年 度</t>
  </si>
  <si>
    <t>累 计</t>
  </si>
  <si>
    <t>占  年</t>
  </si>
  <si>
    <t>上 年</t>
  </si>
  <si>
    <t>比上年</t>
  </si>
  <si>
    <t>本 月</t>
  </si>
  <si>
    <t>收 入 项 目</t>
  </si>
  <si>
    <t>预 算</t>
  </si>
  <si>
    <t>完 成</t>
  </si>
  <si>
    <t>预  算</t>
  </si>
  <si>
    <t>同 期</t>
  </si>
  <si>
    <t>同期增</t>
  </si>
  <si>
    <t>同 月</t>
  </si>
  <si>
    <t>同月增</t>
  </si>
  <si>
    <t>备    注</t>
  </si>
  <si>
    <t>数</t>
  </si>
  <si>
    <t>%</t>
  </si>
  <si>
    <t>减额</t>
  </si>
  <si>
    <t>(减)%</t>
  </si>
  <si>
    <t>（一）税收收入</t>
  </si>
  <si>
    <t xml:space="preserve">     1、增值税</t>
  </si>
  <si>
    <t xml:space="preserve">     2、企业所得税</t>
  </si>
  <si>
    <t xml:space="preserve">     3、个人所得税</t>
  </si>
  <si>
    <t xml:space="preserve">     4、资源税</t>
  </si>
  <si>
    <t xml:space="preserve">     5、城市维护建设税</t>
  </si>
  <si>
    <t xml:space="preserve">     6、房产税</t>
  </si>
  <si>
    <t xml:space="preserve">     7、印花税</t>
  </si>
  <si>
    <t xml:space="preserve">     8、城镇土地使用税</t>
  </si>
  <si>
    <t xml:space="preserve">     9、土地增值税</t>
  </si>
  <si>
    <t xml:space="preserve">    10、车船使用税</t>
  </si>
  <si>
    <t xml:space="preserve">    11、环保税</t>
  </si>
  <si>
    <t xml:space="preserve">    12、耕地占用税</t>
  </si>
  <si>
    <t xml:space="preserve">    13、契  税</t>
  </si>
  <si>
    <t xml:space="preserve">    14、其他税收收入</t>
  </si>
  <si>
    <t>（二）非税收入</t>
  </si>
  <si>
    <t xml:space="preserve">     1、专项收入</t>
  </si>
  <si>
    <t xml:space="preserve">     2、行政事业性收费收入</t>
  </si>
  <si>
    <t xml:space="preserve">     3、罚没收入</t>
  </si>
  <si>
    <t xml:space="preserve">     4、国有资源（资产）有偿使用收入</t>
  </si>
  <si>
    <t xml:space="preserve">     5、政府住房基金收入</t>
  </si>
  <si>
    <t xml:space="preserve">     6、捐赠收入</t>
  </si>
  <si>
    <t xml:space="preserve">     7、其他收入</t>
  </si>
  <si>
    <t xml:space="preserve">     8、国有资本经营收入</t>
  </si>
  <si>
    <t xml:space="preserve"> 一、一般公共预算收入</t>
  </si>
  <si>
    <t xml:space="preserve"> 二、政府性基金预算收入小计</t>
  </si>
  <si>
    <t xml:space="preserve">  其中：国有土地使用权出让收入</t>
  </si>
  <si>
    <t xml:space="preserve"> 三、国有资本经营收入小计</t>
  </si>
  <si>
    <t>收入合计</t>
  </si>
  <si>
    <t>陆丰市财政局国库股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</si>
</sst>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#,##0_ "/>
    <numFmt numFmtId="178" formatCode="0_ "/>
    <numFmt numFmtId="179" formatCode="#,##0_);\(#,##0\)"/>
    <numFmt numFmtId="180" formatCode="0.0_ "/>
    <numFmt numFmtId="181" formatCode="#,##0.0_ "/>
    <numFmt numFmtId="182" formatCode="#,##0_);[Red]\(#,##0\)"/>
    <numFmt numFmtId="183" formatCode="0_);[Red]\(0\)"/>
    <numFmt numFmtId="184" formatCode="#,##0.00_ "/>
  </numFmts>
  <fonts count="27">
    <font>
      <sz val="12"/>
      <name val="宋体"/>
      <charset val="134"/>
    </font>
    <font>
      <sz val="12"/>
      <name val="仿宋"/>
      <charset val="134"/>
    </font>
    <font>
      <sz val="12"/>
      <color theme="1"/>
      <name val="仿宋"/>
      <charset val="134"/>
    </font>
    <font>
      <b/>
      <sz val="12"/>
      <name val="仿宋"/>
      <charset val="134"/>
    </font>
    <font>
      <sz val="20"/>
      <name val="仿宋"/>
      <charset val="134"/>
    </font>
    <font>
      <b/>
      <sz val="14"/>
      <name val="仿宋"/>
      <charset val="134"/>
    </font>
    <font>
      <sz val="14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18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9" applyNumberFormat="0" applyFill="0" applyAlignment="0" applyProtection="0">
      <alignment vertical="center"/>
    </xf>
    <xf numFmtId="0" fontId="14" fillId="0" borderId="19" applyNumberFormat="0" applyFill="0" applyAlignment="0" applyProtection="0">
      <alignment vertical="center"/>
    </xf>
    <xf numFmtId="0" fontId="15" fillId="0" borderId="2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21" applyNumberFormat="0" applyAlignment="0" applyProtection="0">
      <alignment vertical="center"/>
    </xf>
    <xf numFmtId="0" fontId="17" fillId="5" borderId="22" applyNumberFormat="0" applyAlignment="0" applyProtection="0">
      <alignment vertical="center"/>
    </xf>
    <xf numFmtId="0" fontId="18" fillId="5" borderId="21" applyNumberFormat="0" applyAlignment="0" applyProtection="0">
      <alignment vertical="center"/>
    </xf>
    <xf numFmtId="0" fontId="19" fillId="6" borderId="23" applyNumberFormat="0" applyAlignment="0" applyProtection="0">
      <alignment vertical="center"/>
    </xf>
    <xf numFmtId="0" fontId="20" fillId="0" borderId="24" applyNumberFormat="0" applyFill="0" applyAlignment="0" applyProtection="0">
      <alignment vertical="center"/>
    </xf>
    <xf numFmtId="0" fontId="21" fillId="0" borderId="25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66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2" borderId="1" xfId="0" applyFont="1" applyFill="1" applyBorder="1" applyAlignment="1">
      <alignment vertical="center"/>
    </xf>
    <xf numFmtId="0" fontId="2" fillId="2" borderId="0" xfId="0" applyFont="1" applyFill="1" applyBorder="1" applyAlignment="1">
      <alignment vertical="center"/>
    </xf>
    <xf numFmtId="0" fontId="2" fillId="2" borderId="2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Border="1" applyAlignment="1">
      <alignment vertical="center"/>
    </xf>
    <xf numFmtId="0" fontId="1" fillId="0" borderId="0" xfId="0" applyFont="1" applyFill="1">
      <alignment vertical="center"/>
    </xf>
    <xf numFmtId="176" fontId="1" fillId="0" borderId="0" xfId="0" applyNumberFormat="1" applyFont="1" applyFill="1">
      <alignment vertical="center"/>
    </xf>
    <xf numFmtId="177" fontId="1" fillId="0" borderId="0" xfId="0" applyNumberFormat="1" applyFont="1" applyFill="1">
      <alignment vertical="center"/>
    </xf>
    <xf numFmtId="178" fontId="1" fillId="0" borderId="0" xfId="0" applyNumberFormat="1" applyFont="1" applyFill="1">
      <alignment vertical="center"/>
    </xf>
    <xf numFmtId="0" fontId="4" fillId="0" borderId="0" xfId="0" applyFont="1" applyFill="1" applyBorder="1" applyAlignment="1">
      <alignment horizontal="center" vertical="center"/>
    </xf>
    <xf numFmtId="31" fontId="1" fillId="0" borderId="0" xfId="0" applyNumberFormat="1" applyFont="1" applyFill="1" applyBorder="1" applyAlignment="1">
      <alignment horizontal="left" vertical="center"/>
    </xf>
    <xf numFmtId="0" fontId="1" fillId="0" borderId="0" xfId="0" applyFont="1" applyFill="1" applyBorder="1" applyAlignment="1">
      <alignment vertical="center"/>
    </xf>
    <xf numFmtId="176" fontId="1" fillId="0" borderId="0" xfId="0" applyNumberFormat="1" applyFont="1" applyFill="1" applyBorder="1" applyAlignment="1">
      <alignment vertical="center"/>
    </xf>
    <xf numFmtId="177" fontId="1" fillId="0" borderId="0" xfId="0" applyNumberFormat="1" applyFont="1" applyFill="1" applyBorder="1" applyAlignment="1">
      <alignment vertical="center"/>
    </xf>
    <xf numFmtId="0" fontId="2" fillId="2" borderId="3" xfId="0" applyFont="1" applyFill="1" applyBorder="1" applyAlignment="1">
      <alignment vertical="center"/>
    </xf>
    <xf numFmtId="0" fontId="2" fillId="2" borderId="4" xfId="0" applyFont="1" applyFill="1" applyBorder="1" applyAlignment="1">
      <alignment horizontal="center" vertical="center"/>
    </xf>
    <xf numFmtId="176" fontId="2" fillId="2" borderId="4" xfId="0" applyNumberFormat="1" applyFont="1" applyFill="1" applyBorder="1" applyAlignment="1">
      <alignment horizontal="center" vertical="center"/>
    </xf>
    <xf numFmtId="177" fontId="2" fillId="2" borderId="4" xfId="0" applyNumberFormat="1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176" fontId="2" fillId="2" borderId="6" xfId="0" applyNumberFormat="1" applyFont="1" applyFill="1" applyBorder="1" applyAlignment="1">
      <alignment horizontal="center" vertical="center"/>
    </xf>
    <xf numFmtId="177" fontId="2" fillId="2" borderId="6" xfId="0" applyNumberFormat="1" applyFont="1" applyFill="1" applyBorder="1" applyAlignment="1">
      <alignment horizontal="center" vertical="center"/>
    </xf>
    <xf numFmtId="0" fontId="2" fillId="2" borderId="7" xfId="0" applyFont="1" applyFill="1" applyBorder="1" applyAlignment="1">
      <alignment vertical="center"/>
    </xf>
    <xf numFmtId="0" fontId="2" fillId="2" borderId="8" xfId="0" applyFont="1" applyFill="1" applyBorder="1" applyAlignment="1">
      <alignment horizontal="center" vertical="center"/>
    </xf>
    <xf numFmtId="176" fontId="2" fillId="2" borderId="8" xfId="0" applyNumberFormat="1" applyFont="1" applyFill="1" applyBorder="1" applyAlignment="1">
      <alignment horizontal="center" vertical="center"/>
    </xf>
    <xf numFmtId="177" fontId="2" fillId="2" borderId="8" xfId="0" applyNumberFormat="1" applyFont="1" applyFill="1" applyBorder="1" applyAlignment="1">
      <alignment horizontal="center" vertical="center"/>
    </xf>
    <xf numFmtId="0" fontId="3" fillId="0" borderId="9" xfId="0" applyFont="1" applyFill="1" applyBorder="1" applyAlignment="1">
      <alignment vertical="center"/>
    </xf>
    <xf numFmtId="179" fontId="3" fillId="0" borderId="8" xfId="0" applyNumberFormat="1" applyFont="1" applyFill="1" applyBorder="1" applyAlignment="1">
      <alignment vertical="center"/>
    </xf>
    <xf numFmtId="180" fontId="3" fillId="0" borderId="8" xfId="0" applyNumberFormat="1" applyFont="1" applyFill="1" applyBorder="1" applyAlignment="1">
      <alignment vertical="center"/>
    </xf>
    <xf numFmtId="177" fontId="3" fillId="0" borderId="8" xfId="0" applyNumberFormat="1" applyFont="1" applyFill="1" applyBorder="1" applyAlignment="1">
      <alignment vertical="center"/>
    </xf>
    <xf numFmtId="181" fontId="3" fillId="0" borderId="8" xfId="0" applyNumberFormat="1" applyFont="1" applyFill="1" applyBorder="1" applyAlignment="1">
      <alignment vertical="center"/>
    </xf>
    <xf numFmtId="0" fontId="1" fillId="0" borderId="10" xfId="0" applyFont="1" applyFill="1" applyBorder="1" applyAlignment="1">
      <alignment vertical="center"/>
    </xf>
    <xf numFmtId="179" fontId="1" fillId="0" borderId="11" xfId="0" applyNumberFormat="1" applyFont="1" applyFill="1" applyBorder="1" applyAlignment="1">
      <alignment vertical="center"/>
    </xf>
    <xf numFmtId="182" fontId="1" fillId="0" borderId="11" xfId="0" applyNumberFormat="1" applyFont="1" applyFill="1" applyBorder="1" applyAlignment="1">
      <alignment vertical="center"/>
    </xf>
    <xf numFmtId="180" fontId="1" fillId="0" borderId="8" xfId="0" applyNumberFormat="1" applyFont="1" applyFill="1" applyBorder="1" applyAlignment="1">
      <alignment vertical="center"/>
    </xf>
    <xf numFmtId="177" fontId="1" fillId="0" borderId="8" xfId="0" applyNumberFormat="1" applyFont="1" applyFill="1" applyBorder="1" applyAlignment="1">
      <alignment vertical="center"/>
    </xf>
    <xf numFmtId="181" fontId="1" fillId="0" borderId="8" xfId="0" applyNumberFormat="1" applyFont="1" applyFill="1" applyBorder="1" applyAlignment="1">
      <alignment vertical="center"/>
    </xf>
    <xf numFmtId="43" fontId="1" fillId="0" borderId="11" xfId="0" applyNumberFormat="1" applyFont="1" applyFill="1" applyBorder="1" applyAlignment="1">
      <alignment vertical="center"/>
    </xf>
    <xf numFmtId="0" fontId="1" fillId="0" borderId="10" xfId="0" applyFont="1" applyFill="1" applyBorder="1" applyAlignment="1">
      <alignment horizontal="left" vertical="center"/>
    </xf>
    <xf numFmtId="183" fontId="1" fillId="0" borderId="11" xfId="0" applyNumberFormat="1" applyFont="1" applyFill="1" applyBorder="1" applyAlignment="1">
      <alignment vertical="center"/>
    </xf>
    <xf numFmtId="0" fontId="3" fillId="0" borderId="10" xfId="0" applyFont="1" applyFill="1" applyBorder="1" applyAlignment="1">
      <alignment vertical="center"/>
    </xf>
    <xf numFmtId="182" fontId="3" fillId="0" borderId="11" xfId="0" applyNumberFormat="1" applyFont="1" applyFill="1" applyBorder="1" applyAlignment="1">
      <alignment vertical="center"/>
    </xf>
    <xf numFmtId="177" fontId="1" fillId="0" borderId="11" xfId="0" applyNumberFormat="1" applyFont="1" applyFill="1" applyBorder="1" applyAlignment="1">
      <alignment vertical="center"/>
    </xf>
    <xf numFmtId="0" fontId="3" fillId="0" borderId="10" xfId="0" applyFont="1" applyFill="1" applyBorder="1" applyAlignment="1">
      <alignment horizontal="left" vertical="center"/>
    </xf>
    <xf numFmtId="182" fontId="3" fillId="0" borderId="11" xfId="0" applyNumberFormat="1" applyFont="1" applyFill="1" applyBorder="1" applyAlignment="1">
      <alignment horizontal="right" vertical="center"/>
    </xf>
    <xf numFmtId="0" fontId="3" fillId="0" borderId="12" xfId="0" applyFont="1" applyFill="1" applyBorder="1" applyAlignment="1">
      <alignment horizontal="center" vertical="center"/>
    </xf>
    <xf numFmtId="177" fontId="3" fillId="0" borderId="13" xfId="0" applyNumberFormat="1" applyFont="1" applyFill="1" applyBorder="1" applyAlignment="1">
      <alignment horizontal="right" vertical="center"/>
    </xf>
    <xf numFmtId="177" fontId="3" fillId="0" borderId="13" xfId="0" applyNumberFormat="1" applyFont="1" applyFill="1" applyBorder="1" applyAlignment="1">
      <alignment vertical="center"/>
    </xf>
    <xf numFmtId="0" fontId="3" fillId="0" borderId="3" xfId="0" applyFont="1" applyFill="1" applyBorder="1" applyAlignment="1">
      <alignment horizontal="left" vertical="center"/>
    </xf>
    <xf numFmtId="0" fontId="3" fillId="0" borderId="14" xfId="0" applyFont="1" applyFill="1" applyBorder="1" applyAlignment="1">
      <alignment horizontal="left" vertical="center"/>
    </xf>
    <xf numFmtId="3" fontId="1" fillId="0" borderId="0" xfId="0" applyNumberFormat="1" applyFont="1" applyFill="1">
      <alignment vertical="center"/>
    </xf>
    <xf numFmtId="184" fontId="1" fillId="0" borderId="0" xfId="0" applyNumberFormat="1" applyFont="1" applyFill="1">
      <alignment vertical="center"/>
    </xf>
    <xf numFmtId="178" fontId="1" fillId="0" borderId="0" xfId="0" applyNumberFormat="1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right" vertical="center"/>
    </xf>
    <xf numFmtId="178" fontId="2" fillId="2" borderId="4" xfId="0" applyNumberFormat="1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178" fontId="2" fillId="2" borderId="6" xfId="0" applyNumberFormat="1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178" fontId="2" fillId="2" borderId="8" xfId="0" applyNumberFormat="1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179" fontId="3" fillId="0" borderId="17" xfId="0" applyNumberFormat="1" applyFont="1" applyFill="1" applyBorder="1" applyAlignment="1">
      <alignment vertical="center"/>
    </xf>
    <xf numFmtId="177" fontId="3" fillId="0" borderId="11" xfId="0" applyNumberFormat="1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5&#25253;&#25919;&#24220;&#25253;&#34920;&#25910;&#20837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25年1月"/>
      <sheetName val="2025年2月 "/>
      <sheetName val="2025年3月"/>
      <sheetName val="2025年4月"/>
    </sheetNames>
    <sheetDataSet>
      <sheetData sheetId="0"/>
      <sheetData sheetId="1"/>
      <sheetData sheetId="2">
        <row r="7">
          <cell r="C7">
            <v>4414</v>
          </cell>
        </row>
        <row r="7">
          <cell r="E7">
            <v>4179</v>
          </cell>
        </row>
        <row r="8">
          <cell r="C8">
            <v>2184</v>
          </cell>
        </row>
        <row r="8">
          <cell r="E8">
            <v>1235</v>
          </cell>
        </row>
        <row r="9">
          <cell r="C9">
            <v>417</v>
          </cell>
        </row>
        <row r="9">
          <cell r="E9">
            <v>358</v>
          </cell>
        </row>
        <row r="10">
          <cell r="C10">
            <v>5</v>
          </cell>
        </row>
        <row r="10">
          <cell r="E10">
            <v>31</v>
          </cell>
        </row>
        <row r="11">
          <cell r="C11">
            <v>1456</v>
          </cell>
        </row>
        <row r="11">
          <cell r="E11">
            <v>1322</v>
          </cell>
        </row>
        <row r="12">
          <cell r="C12">
            <v>140</v>
          </cell>
        </row>
        <row r="12">
          <cell r="E12">
            <v>324</v>
          </cell>
        </row>
        <row r="13">
          <cell r="C13">
            <v>624</v>
          </cell>
        </row>
        <row r="13">
          <cell r="E13">
            <v>431</v>
          </cell>
        </row>
        <row r="14">
          <cell r="C14">
            <v>120</v>
          </cell>
        </row>
        <row r="14">
          <cell r="E14">
            <v>197</v>
          </cell>
        </row>
        <row r="15">
          <cell r="C15">
            <v>1613</v>
          </cell>
        </row>
        <row r="15">
          <cell r="E15">
            <v>1610</v>
          </cell>
        </row>
        <row r="16">
          <cell r="C16">
            <v>510</v>
          </cell>
        </row>
        <row r="16">
          <cell r="E16">
            <v>517</v>
          </cell>
        </row>
        <row r="17">
          <cell r="C17">
            <v>39</v>
          </cell>
        </row>
        <row r="17">
          <cell r="E17">
            <v>105</v>
          </cell>
        </row>
        <row r="18">
          <cell r="C18">
            <v>2790</v>
          </cell>
        </row>
        <row r="18">
          <cell r="E18">
            <v>2022</v>
          </cell>
        </row>
        <row r="19">
          <cell r="C19">
            <v>1130</v>
          </cell>
        </row>
        <row r="19">
          <cell r="E19">
            <v>1145</v>
          </cell>
        </row>
        <row r="20">
          <cell r="C20">
            <v>0</v>
          </cell>
        </row>
        <row r="20">
          <cell r="E20">
            <v>0</v>
          </cell>
        </row>
        <row r="22">
          <cell r="C22">
            <v>1780</v>
          </cell>
        </row>
        <row r="22">
          <cell r="E22">
            <v>896</v>
          </cell>
        </row>
        <row r="23">
          <cell r="C23">
            <v>2114</v>
          </cell>
        </row>
        <row r="23">
          <cell r="E23">
            <v>13463</v>
          </cell>
        </row>
        <row r="24">
          <cell r="C24">
            <v>3804</v>
          </cell>
        </row>
        <row r="24">
          <cell r="E24">
            <v>8225</v>
          </cell>
        </row>
        <row r="25">
          <cell r="C25">
            <v>1332</v>
          </cell>
        </row>
        <row r="25">
          <cell r="E25">
            <v>836</v>
          </cell>
        </row>
        <row r="26">
          <cell r="C26">
            <v>122</v>
          </cell>
        </row>
        <row r="26">
          <cell r="E26">
            <v>159</v>
          </cell>
        </row>
        <row r="27">
          <cell r="C27">
            <v>14477</v>
          </cell>
        </row>
        <row r="27">
          <cell r="E27">
            <v>345</v>
          </cell>
        </row>
        <row r="28">
          <cell r="C28">
            <v>868</v>
          </cell>
        </row>
        <row r="28">
          <cell r="E28">
            <v>1282</v>
          </cell>
        </row>
        <row r="29">
          <cell r="C29">
            <v>4</v>
          </cell>
        </row>
        <row r="31">
          <cell r="C31">
            <v>1274</v>
          </cell>
        </row>
        <row r="31">
          <cell r="E31">
            <v>10126</v>
          </cell>
        </row>
        <row r="32">
          <cell r="C32">
            <v>586</v>
          </cell>
        </row>
        <row r="32">
          <cell r="E32">
            <v>8636</v>
          </cell>
        </row>
        <row r="33">
          <cell r="C33">
            <v>500</v>
          </cell>
        </row>
        <row r="33">
          <cell r="E33">
            <v>200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1"/>
  <sheetViews>
    <sheetView tabSelected="1" workbookViewId="0">
      <selection activeCell="H20" sqref="H20"/>
    </sheetView>
  </sheetViews>
  <sheetFormatPr defaultColWidth="9" defaultRowHeight="14.25"/>
  <cols>
    <col min="1" max="1" width="37.6" style="7" customWidth="1"/>
    <col min="2" max="3" width="12.1" style="7" customWidth="1"/>
    <col min="4" max="4" width="12.1" style="8" hidden="1" customWidth="1"/>
    <col min="5" max="7" width="12.1" style="7" customWidth="1"/>
    <col min="8" max="8" width="12.1" style="9" customWidth="1"/>
    <col min="9" max="9" width="12.1" style="10" customWidth="1"/>
    <col min="10" max="11" width="12.1" style="7" customWidth="1"/>
    <col min="12" max="12" width="24.1" style="7" customWidth="1"/>
    <col min="13" max="14" width="9" style="7" customWidth="1"/>
    <col min="15" max="16384" width="9" style="7"/>
  </cols>
  <sheetData>
    <row r="1" s="1" customFormat="1" ht="32.25" customHeight="1" spans="1:12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2" s="1" customFormat="1" ht="20.25" customHeight="1" spans="1:12">
      <c r="A2" s="12">
        <v>45777</v>
      </c>
      <c r="B2" s="12"/>
      <c r="C2" s="13"/>
      <c r="D2" s="14"/>
      <c r="E2" s="13"/>
      <c r="F2" s="13"/>
      <c r="G2" s="13"/>
      <c r="H2" s="15"/>
      <c r="I2" s="54"/>
      <c r="J2" s="55"/>
      <c r="K2" s="56"/>
      <c r="L2" s="57" t="s">
        <v>1</v>
      </c>
    </row>
    <row r="3" s="2" customFormat="1" ht="18.75" customHeight="1" spans="1:12">
      <c r="A3" s="16"/>
      <c r="B3" s="17" t="s">
        <v>2</v>
      </c>
      <c r="C3" s="17" t="s">
        <v>3</v>
      </c>
      <c r="D3" s="18" t="s">
        <v>4</v>
      </c>
      <c r="E3" s="17" t="s">
        <v>5</v>
      </c>
      <c r="F3" s="17" t="s">
        <v>6</v>
      </c>
      <c r="G3" s="17" t="s">
        <v>6</v>
      </c>
      <c r="H3" s="19" t="s">
        <v>7</v>
      </c>
      <c r="I3" s="58" t="s">
        <v>5</v>
      </c>
      <c r="J3" s="17" t="s">
        <v>6</v>
      </c>
      <c r="K3" s="17" t="s">
        <v>6</v>
      </c>
      <c r="L3" s="59"/>
    </row>
    <row r="4" s="3" customFormat="1" ht="18.75" customHeight="1" spans="1:12">
      <c r="A4" s="20" t="s">
        <v>8</v>
      </c>
      <c r="B4" s="21" t="s">
        <v>9</v>
      </c>
      <c r="C4" s="21" t="s">
        <v>10</v>
      </c>
      <c r="D4" s="22" t="s">
        <v>11</v>
      </c>
      <c r="E4" s="21" t="s">
        <v>12</v>
      </c>
      <c r="F4" s="21" t="s">
        <v>13</v>
      </c>
      <c r="G4" s="21" t="s">
        <v>13</v>
      </c>
      <c r="H4" s="23" t="s">
        <v>10</v>
      </c>
      <c r="I4" s="60" t="s">
        <v>14</v>
      </c>
      <c r="J4" s="21" t="s">
        <v>15</v>
      </c>
      <c r="K4" s="21" t="s">
        <v>15</v>
      </c>
      <c r="L4" s="61" t="s">
        <v>16</v>
      </c>
    </row>
    <row r="5" s="4" customFormat="1" ht="18.75" customHeight="1" spans="1:12">
      <c r="A5" s="24"/>
      <c r="B5" s="25" t="s">
        <v>17</v>
      </c>
      <c r="C5" s="25" t="s">
        <v>17</v>
      </c>
      <c r="D5" s="26" t="s">
        <v>18</v>
      </c>
      <c r="E5" s="25" t="s">
        <v>10</v>
      </c>
      <c r="F5" s="25" t="s">
        <v>19</v>
      </c>
      <c r="G5" s="25" t="s">
        <v>20</v>
      </c>
      <c r="H5" s="27" t="s">
        <v>17</v>
      </c>
      <c r="I5" s="62" t="s">
        <v>10</v>
      </c>
      <c r="J5" s="25" t="s">
        <v>19</v>
      </c>
      <c r="K5" s="25" t="s">
        <v>20</v>
      </c>
      <c r="L5" s="63"/>
    </row>
    <row r="6" s="5" customFormat="1" ht="24" customHeight="1" spans="1:12">
      <c r="A6" s="28" t="s">
        <v>21</v>
      </c>
      <c r="B6" s="29">
        <f>SUM(B7:B20)</f>
        <v>58000</v>
      </c>
      <c r="C6" s="29">
        <f>SUM(C7:C20)</f>
        <v>20541</v>
      </c>
      <c r="D6" s="30">
        <f>C6/B6*100</f>
        <v>35.4155172413793</v>
      </c>
      <c r="E6" s="29">
        <f>SUM(E7:E20)</f>
        <v>17746</v>
      </c>
      <c r="F6" s="31">
        <f t="shared" ref="F6:F34" si="0">C6-E6</f>
        <v>2795</v>
      </c>
      <c r="G6" s="32">
        <f t="shared" ref="G6:G20" si="1">IF(E6=0,"",F6/E6*100)</f>
        <v>15.7500281753635</v>
      </c>
      <c r="H6" s="29">
        <f>H7+H8+H9+H10+H11+H12+H13+H14+H15+H16+H17+H18+H19+H20</f>
        <v>5099</v>
      </c>
      <c r="I6" s="29">
        <f>SUM(I7:I20)</f>
        <v>4270</v>
      </c>
      <c r="J6" s="31">
        <f t="shared" ref="J6:J30" si="2">H6-I6</f>
        <v>829</v>
      </c>
      <c r="K6" s="32">
        <f>J6/I6*100</f>
        <v>19.4145199063232</v>
      </c>
      <c r="L6" s="64"/>
    </row>
    <row r="7" s="1" customFormat="1" ht="24" customHeight="1" spans="1:12">
      <c r="A7" s="33" t="s">
        <v>22</v>
      </c>
      <c r="B7" s="34">
        <v>15480</v>
      </c>
      <c r="C7" s="35">
        <v>5844</v>
      </c>
      <c r="D7" s="36"/>
      <c r="E7" s="35">
        <v>5313</v>
      </c>
      <c r="F7" s="37">
        <f t="shared" si="0"/>
        <v>531</v>
      </c>
      <c r="G7" s="38">
        <f t="shared" si="1"/>
        <v>9.99435347261434</v>
      </c>
      <c r="H7" s="39">
        <f>+C7-'[1]2025年3月'!C7</f>
        <v>1430</v>
      </c>
      <c r="I7" s="35">
        <f>+E7-'[1]2025年3月'!E7</f>
        <v>1134</v>
      </c>
      <c r="J7" s="37">
        <f t="shared" si="2"/>
        <v>296</v>
      </c>
      <c r="K7" s="38">
        <f t="shared" ref="K7:K34" si="3">IF(I7=0,"",J7/I7*100)</f>
        <v>26.1022927689594</v>
      </c>
      <c r="L7" s="64"/>
    </row>
    <row r="8" s="1" customFormat="1" ht="24" customHeight="1" spans="1:12">
      <c r="A8" s="33" t="s">
        <v>23</v>
      </c>
      <c r="B8" s="34">
        <v>7110</v>
      </c>
      <c r="C8" s="35">
        <v>4328</v>
      </c>
      <c r="D8" s="36"/>
      <c r="E8" s="35">
        <v>2561</v>
      </c>
      <c r="F8" s="37">
        <f t="shared" si="0"/>
        <v>1767</v>
      </c>
      <c r="G8" s="38">
        <f t="shared" si="1"/>
        <v>68.9964857477548</v>
      </c>
      <c r="H8" s="39">
        <f>+C8-'[1]2025年3月'!C8</f>
        <v>2144</v>
      </c>
      <c r="I8" s="35">
        <f>+E8-'[1]2025年3月'!E8</f>
        <v>1326</v>
      </c>
      <c r="J8" s="37">
        <f t="shared" si="2"/>
        <v>818</v>
      </c>
      <c r="K8" s="38">
        <f t="shared" si="3"/>
        <v>61.6892911010558</v>
      </c>
      <c r="L8" s="64"/>
    </row>
    <row r="9" s="1" customFormat="1" ht="24" customHeight="1" spans="1:12">
      <c r="A9" s="33" t="s">
        <v>24</v>
      </c>
      <c r="B9" s="34">
        <v>1360</v>
      </c>
      <c r="C9" s="35">
        <v>407</v>
      </c>
      <c r="D9" s="36"/>
      <c r="E9" s="35">
        <v>389</v>
      </c>
      <c r="F9" s="37">
        <f t="shared" si="0"/>
        <v>18</v>
      </c>
      <c r="G9" s="38">
        <f t="shared" si="1"/>
        <v>4.62724935732648</v>
      </c>
      <c r="H9" s="39">
        <f>+C9-'[1]2025年3月'!C9</f>
        <v>-10</v>
      </c>
      <c r="I9" s="35">
        <f>+E9-'[1]2025年3月'!E9</f>
        <v>31</v>
      </c>
      <c r="J9" s="37">
        <f t="shared" si="2"/>
        <v>-41</v>
      </c>
      <c r="K9" s="38">
        <f t="shared" si="3"/>
        <v>-132.258064516129</v>
      </c>
      <c r="L9" s="64"/>
    </row>
    <row r="10" s="1" customFormat="1" ht="24" customHeight="1" spans="1:12">
      <c r="A10" s="33" t="s">
        <v>25</v>
      </c>
      <c r="B10" s="34">
        <v>80</v>
      </c>
      <c r="C10" s="35">
        <v>7</v>
      </c>
      <c r="D10" s="36"/>
      <c r="E10" s="35">
        <v>46</v>
      </c>
      <c r="F10" s="37">
        <f t="shared" si="0"/>
        <v>-39</v>
      </c>
      <c r="G10" s="38">
        <f t="shared" si="1"/>
        <v>-84.7826086956522</v>
      </c>
      <c r="H10" s="39">
        <f>+C10-'[1]2025年3月'!C10</f>
        <v>2</v>
      </c>
      <c r="I10" s="35">
        <f>+E10-'[1]2025年3月'!E10</f>
        <v>15</v>
      </c>
      <c r="J10" s="37">
        <f t="shared" si="2"/>
        <v>-13</v>
      </c>
      <c r="K10" s="38">
        <f t="shared" si="3"/>
        <v>-86.6666666666667</v>
      </c>
      <c r="L10" s="64"/>
    </row>
    <row r="11" s="1" customFormat="1" ht="24" customHeight="1" spans="1:12">
      <c r="A11" s="33" t="s">
        <v>26</v>
      </c>
      <c r="B11" s="34">
        <v>5680</v>
      </c>
      <c r="C11" s="35">
        <v>1933</v>
      </c>
      <c r="D11" s="36"/>
      <c r="E11" s="35">
        <v>1742</v>
      </c>
      <c r="F11" s="37">
        <f t="shared" si="0"/>
        <v>191</v>
      </c>
      <c r="G11" s="38">
        <f t="shared" si="1"/>
        <v>10.9644087256028</v>
      </c>
      <c r="H11" s="39">
        <f>+C11-'[1]2025年3月'!C11</f>
        <v>477</v>
      </c>
      <c r="I11" s="35">
        <f>+E11-'[1]2025年3月'!E11</f>
        <v>420</v>
      </c>
      <c r="J11" s="37">
        <f t="shared" si="2"/>
        <v>57</v>
      </c>
      <c r="K11" s="38">
        <f t="shared" si="3"/>
        <v>13.5714285714286</v>
      </c>
      <c r="L11" s="64"/>
    </row>
    <row r="12" s="1" customFormat="1" ht="24" customHeight="1" spans="1:12">
      <c r="A12" s="33" t="s">
        <v>27</v>
      </c>
      <c r="B12" s="34">
        <v>4530</v>
      </c>
      <c r="C12" s="35">
        <v>170</v>
      </c>
      <c r="D12" s="36"/>
      <c r="E12" s="35">
        <v>474</v>
      </c>
      <c r="F12" s="37">
        <f t="shared" si="0"/>
        <v>-304</v>
      </c>
      <c r="G12" s="38">
        <f t="shared" si="1"/>
        <v>-64.1350210970464</v>
      </c>
      <c r="H12" s="39">
        <f>+C12-'[1]2025年3月'!C12</f>
        <v>30</v>
      </c>
      <c r="I12" s="35">
        <f>+E12-'[1]2025年3月'!E12</f>
        <v>150</v>
      </c>
      <c r="J12" s="37">
        <f t="shared" si="2"/>
        <v>-120</v>
      </c>
      <c r="K12" s="38">
        <f t="shared" si="3"/>
        <v>-80</v>
      </c>
      <c r="L12" s="64"/>
    </row>
    <row r="13" s="1" customFormat="1" ht="24" customHeight="1" spans="1:12">
      <c r="A13" s="33" t="s">
        <v>28</v>
      </c>
      <c r="B13" s="34">
        <v>1810</v>
      </c>
      <c r="C13" s="35">
        <v>737</v>
      </c>
      <c r="D13" s="36"/>
      <c r="E13" s="35">
        <v>584</v>
      </c>
      <c r="F13" s="37">
        <f t="shared" si="0"/>
        <v>153</v>
      </c>
      <c r="G13" s="38">
        <f t="shared" si="1"/>
        <v>26.1986301369863</v>
      </c>
      <c r="H13" s="39">
        <f>+C13-'[1]2025年3月'!C13</f>
        <v>113</v>
      </c>
      <c r="I13" s="35">
        <f>+E13-'[1]2025年3月'!E13</f>
        <v>153</v>
      </c>
      <c r="J13" s="37">
        <f t="shared" si="2"/>
        <v>-40</v>
      </c>
      <c r="K13" s="38">
        <f t="shared" si="3"/>
        <v>-26.1437908496732</v>
      </c>
      <c r="L13" s="64"/>
    </row>
    <row r="14" s="1" customFormat="1" ht="24" customHeight="1" spans="1:12">
      <c r="A14" s="33" t="s">
        <v>29</v>
      </c>
      <c r="B14" s="34">
        <v>2140</v>
      </c>
      <c r="C14" s="35">
        <v>140</v>
      </c>
      <c r="D14" s="36"/>
      <c r="E14" s="35">
        <v>237</v>
      </c>
      <c r="F14" s="37">
        <f t="shared" si="0"/>
        <v>-97</v>
      </c>
      <c r="G14" s="38">
        <f t="shared" si="1"/>
        <v>-40.9282700421941</v>
      </c>
      <c r="H14" s="39">
        <f>+C14-'[1]2025年3月'!C14</f>
        <v>20</v>
      </c>
      <c r="I14" s="35">
        <f>+E14-'[1]2025年3月'!E14</f>
        <v>40</v>
      </c>
      <c r="J14" s="37">
        <f t="shared" si="2"/>
        <v>-20</v>
      </c>
      <c r="K14" s="38">
        <f t="shared" si="3"/>
        <v>-50</v>
      </c>
      <c r="L14" s="64"/>
    </row>
    <row r="15" s="1" customFormat="1" ht="24" customHeight="1" spans="1:12">
      <c r="A15" s="33" t="s">
        <v>30</v>
      </c>
      <c r="B15" s="34">
        <v>4840</v>
      </c>
      <c r="C15" s="35">
        <v>1862</v>
      </c>
      <c r="D15" s="36"/>
      <c r="E15" s="35">
        <v>1791</v>
      </c>
      <c r="F15" s="37">
        <f t="shared" si="0"/>
        <v>71</v>
      </c>
      <c r="G15" s="38">
        <f t="shared" si="1"/>
        <v>3.964265773311</v>
      </c>
      <c r="H15" s="39">
        <f>+C15-'[1]2025年3月'!C15</f>
        <v>249</v>
      </c>
      <c r="I15" s="35">
        <f>+E15-'[1]2025年3月'!E15</f>
        <v>181</v>
      </c>
      <c r="J15" s="37">
        <f t="shared" si="2"/>
        <v>68</v>
      </c>
      <c r="K15" s="38">
        <f t="shared" si="3"/>
        <v>37.5690607734807</v>
      </c>
      <c r="L15" s="64"/>
    </row>
    <row r="16" s="1" customFormat="1" ht="24" customHeight="1" spans="1:12">
      <c r="A16" s="40" t="s">
        <v>31</v>
      </c>
      <c r="B16" s="34">
        <v>2080</v>
      </c>
      <c r="C16" s="35">
        <v>669</v>
      </c>
      <c r="D16" s="36"/>
      <c r="E16" s="35">
        <v>686</v>
      </c>
      <c r="F16" s="37">
        <f t="shared" si="0"/>
        <v>-17</v>
      </c>
      <c r="G16" s="38">
        <f t="shared" si="1"/>
        <v>-2.47813411078717</v>
      </c>
      <c r="H16" s="39">
        <f>+C16-'[1]2025年3月'!C16</f>
        <v>159</v>
      </c>
      <c r="I16" s="35">
        <f>+E16-'[1]2025年3月'!E16</f>
        <v>169</v>
      </c>
      <c r="J16" s="37">
        <f t="shared" si="2"/>
        <v>-10</v>
      </c>
      <c r="K16" s="38">
        <f t="shared" si="3"/>
        <v>-5.91715976331361</v>
      </c>
      <c r="L16" s="64"/>
    </row>
    <row r="17" s="1" customFormat="1" ht="24" customHeight="1" spans="1:12">
      <c r="A17" s="40" t="s">
        <v>32</v>
      </c>
      <c r="B17" s="34">
        <v>300</v>
      </c>
      <c r="C17" s="35">
        <v>81</v>
      </c>
      <c r="D17" s="36"/>
      <c r="E17" s="35">
        <v>161</v>
      </c>
      <c r="F17" s="37">
        <f t="shared" si="0"/>
        <v>-80</v>
      </c>
      <c r="G17" s="38">
        <f t="shared" si="1"/>
        <v>-49.6894409937888</v>
      </c>
      <c r="H17" s="39">
        <f>+C17-'[1]2025年3月'!C17</f>
        <v>42</v>
      </c>
      <c r="I17" s="35">
        <f>+E17-'[1]2025年3月'!E17</f>
        <v>56</v>
      </c>
      <c r="J17" s="37">
        <f t="shared" si="2"/>
        <v>-14</v>
      </c>
      <c r="K17" s="38">
        <f t="shared" si="3"/>
        <v>-25</v>
      </c>
      <c r="L17" s="64"/>
    </row>
    <row r="18" s="1" customFormat="1" ht="24" customHeight="1" spans="1:12">
      <c r="A18" s="33" t="s">
        <v>33</v>
      </c>
      <c r="B18" s="34">
        <v>6000</v>
      </c>
      <c r="C18" s="35">
        <v>2794</v>
      </c>
      <c r="D18" s="36"/>
      <c r="E18" s="35">
        <v>2105</v>
      </c>
      <c r="F18" s="37">
        <f t="shared" si="0"/>
        <v>689</v>
      </c>
      <c r="G18" s="38">
        <f t="shared" si="1"/>
        <v>32.7315914489311</v>
      </c>
      <c r="H18" s="39">
        <f>+C18-'[1]2025年3月'!C18</f>
        <v>4</v>
      </c>
      <c r="I18" s="35">
        <f>+E18-'[1]2025年3月'!E18</f>
        <v>83</v>
      </c>
      <c r="J18" s="37">
        <f t="shared" si="2"/>
        <v>-79</v>
      </c>
      <c r="K18" s="38">
        <f t="shared" si="3"/>
        <v>-95.1807228915663</v>
      </c>
      <c r="L18" s="64"/>
    </row>
    <row r="19" s="1" customFormat="1" ht="24" customHeight="1" spans="1:12">
      <c r="A19" s="33" t="s">
        <v>34</v>
      </c>
      <c r="B19" s="34">
        <v>6590</v>
      </c>
      <c r="C19" s="35">
        <v>1569</v>
      </c>
      <c r="D19" s="36"/>
      <c r="E19" s="35">
        <v>1657</v>
      </c>
      <c r="F19" s="37">
        <f t="shared" si="0"/>
        <v>-88</v>
      </c>
      <c r="G19" s="38">
        <f t="shared" si="1"/>
        <v>-5.31080265540133</v>
      </c>
      <c r="H19" s="39">
        <f>+C19-'[1]2025年3月'!C19</f>
        <v>439</v>
      </c>
      <c r="I19" s="35">
        <f>+E19-'[1]2025年3月'!E19</f>
        <v>512</v>
      </c>
      <c r="J19" s="37">
        <f t="shared" si="2"/>
        <v>-73</v>
      </c>
      <c r="K19" s="38">
        <f t="shared" si="3"/>
        <v>-14.2578125</v>
      </c>
      <c r="L19" s="64"/>
    </row>
    <row r="20" s="1" customFormat="1" ht="24" customHeight="1" spans="1:12">
      <c r="A20" s="33" t="s">
        <v>35</v>
      </c>
      <c r="B20" s="34">
        <v>0</v>
      </c>
      <c r="C20" s="35">
        <v>0</v>
      </c>
      <c r="D20" s="36"/>
      <c r="E20" s="35">
        <v>0</v>
      </c>
      <c r="F20" s="37">
        <f t="shared" si="0"/>
        <v>0</v>
      </c>
      <c r="G20" s="38" t="str">
        <f t="shared" si="1"/>
        <v/>
      </c>
      <c r="H20" s="41">
        <f>+C20-'[1]2025年3月'!C20</f>
        <v>0</v>
      </c>
      <c r="I20" s="35">
        <f>+E20-'[1]2025年3月'!E20</f>
        <v>0</v>
      </c>
      <c r="J20" s="37">
        <f t="shared" si="2"/>
        <v>0</v>
      </c>
      <c r="K20" s="38" t="str">
        <f t="shared" si="3"/>
        <v/>
      </c>
      <c r="L20" s="64"/>
    </row>
    <row r="21" s="5" customFormat="1" ht="24" customHeight="1" spans="1:12">
      <c r="A21" s="42" t="s">
        <v>36</v>
      </c>
      <c r="B21" s="43">
        <f>SUM(B22:B29)</f>
        <v>95495</v>
      </c>
      <c r="C21" s="43">
        <f>SUM(C22:C29)</f>
        <v>26967</v>
      </c>
      <c r="D21" s="30">
        <f>C21/B21*100</f>
        <v>28.2391748259071</v>
      </c>
      <c r="E21" s="43">
        <f t="shared" ref="E21:I21" si="4">E22+E23+E24+E25+E26+E27+E28+E29</f>
        <v>28563</v>
      </c>
      <c r="F21" s="31">
        <f t="shared" si="0"/>
        <v>-1596</v>
      </c>
      <c r="G21" s="32">
        <f>F21/E21*100</f>
        <v>-5.5876483562651</v>
      </c>
      <c r="H21" s="43">
        <f t="shared" si="4"/>
        <v>2466</v>
      </c>
      <c r="I21" s="65">
        <f t="shared" si="4"/>
        <v>3357</v>
      </c>
      <c r="J21" s="31">
        <f t="shared" si="2"/>
        <v>-891</v>
      </c>
      <c r="K21" s="32">
        <f t="shared" si="3"/>
        <v>-26.5415549597855</v>
      </c>
      <c r="L21" s="64"/>
    </row>
    <row r="22" s="1" customFormat="1" ht="24" customHeight="1" spans="1:12">
      <c r="A22" s="33" t="s">
        <v>37</v>
      </c>
      <c r="B22" s="35">
        <v>3990</v>
      </c>
      <c r="C22" s="35">
        <v>2132</v>
      </c>
      <c r="D22" s="36"/>
      <c r="E22" s="35">
        <v>1162</v>
      </c>
      <c r="F22" s="37">
        <f t="shared" si="0"/>
        <v>970</v>
      </c>
      <c r="G22" s="38">
        <f t="shared" ref="G22:G34" si="5">IF(E22=0,"",F22/E22*100)</f>
        <v>83.4767641996558</v>
      </c>
      <c r="H22" s="35">
        <f>+C22-'[1]2025年3月'!C22</f>
        <v>352</v>
      </c>
      <c r="I22" s="35">
        <f>+E22-'[1]2025年3月'!E22</f>
        <v>266</v>
      </c>
      <c r="J22" s="37">
        <f t="shared" si="2"/>
        <v>86</v>
      </c>
      <c r="K22" s="38">
        <f t="shared" si="3"/>
        <v>32.3308270676692</v>
      </c>
      <c r="L22" s="64"/>
    </row>
    <row r="23" s="1" customFormat="1" ht="24" customHeight="1" spans="1:12">
      <c r="A23" s="33" t="s">
        <v>38</v>
      </c>
      <c r="B23" s="35">
        <v>10860</v>
      </c>
      <c r="C23" s="35">
        <v>2351</v>
      </c>
      <c r="D23" s="36"/>
      <c r="E23" s="35">
        <v>13980</v>
      </c>
      <c r="F23" s="37">
        <f t="shared" si="0"/>
        <v>-11629</v>
      </c>
      <c r="G23" s="38">
        <f t="shared" si="5"/>
        <v>-83.1831187410587</v>
      </c>
      <c r="H23" s="35">
        <f>+C23-'[1]2025年3月'!C23</f>
        <v>237</v>
      </c>
      <c r="I23" s="35">
        <f>+E23-'[1]2025年3月'!E23</f>
        <v>517</v>
      </c>
      <c r="J23" s="37">
        <f t="shared" si="2"/>
        <v>-280</v>
      </c>
      <c r="K23" s="38">
        <f t="shared" si="3"/>
        <v>-54.1586073500967</v>
      </c>
      <c r="L23" s="64"/>
    </row>
    <row r="24" s="1" customFormat="1" ht="24" customHeight="1" spans="1:12">
      <c r="A24" s="33" t="s">
        <v>39</v>
      </c>
      <c r="B24" s="35">
        <v>11860</v>
      </c>
      <c r="C24" s="35">
        <v>4207</v>
      </c>
      <c r="D24" s="36"/>
      <c r="E24" s="35">
        <v>8657</v>
      </c>
      <c r="F24" s="37">
        <f t="shared" si="0"/>
        <v>-4450</v>
      </c>
      <c r="G24" s="38">
        <f t="shared" si="5"/>
        <v>-51.403488506411</v>
      </c>
      <c r="H24" s="35">
        <f>+C24-'[1]2025年3月'!C24</f>
        <v>403</v>
      </c>
      <c r="I24" s="35">
        <f>+E24-'[1]2025年3月'!E24</f>
        <v>432</v>
      </c>
      <c r="J24" s="37">
        <f t="shared" si="2"/>
        <v>-29</v>
      </c>
      <c r="K24" s="38">
        <f t="shared" si="3"/>
        <v>-6.71296296296296</v>
      </c>
      <c r="L24" s="64"/>
    </row>
    <row r="25" s="1" customFormat="1" ht="24" customHeight="1" spans="1:12">
      <c r="A25" s="33" t="s">
        <v>40</v>
      </c>
      <c r="B25" s="44">
        <v>54365</v>
      </c>
      <c r="C25" s="35">
        <v>2592</v>
      </c>
      <c r="D25" s="36"/>
      <c r="E25" s="44">
        <v>2791</v>
      </c>
      <c r="F25" s="37">
        <f t="shared" si="0"/>
        <v>-199</v>
      </c>
      <c r="G25" s="38">
        <f t="shared" si="5"/>
        <v>-7.13006091006808</v>
      </c>
      <c r="H25" s="35">
        <f>+C25-'[1]2025年3月'!C25</f>
        <v>1260</v>
      </c>
      <c r="I25" s="35">
        <f>+E25-'[1]2025年3月'!E25</f>
        <v>1955</v>
      </c>
      <c r="J25" s="37">
        <f t="shared" si="2"/>
        <v>-695</v>
      </c>
      <c r="K25" s="38">
        <f t="shared" si="3"/>
        <v>-35.5498721227622</v>
      </c>
      <c r="L25" s="64"/>
    </row>
    <row r="26" s="1" customFormat="1" ht="24" customHeight="1" spans="1:12">
      <c r="A26" s="33" t="s">
        <v>41</v>
      </c>
      <c r="B26" s="44">
        <v>300</v>
      </c>
      <c r="C26" s="35">
        <v>202</v>
      </c>
      <c r="D26" s="36"/>
      <c r="E26" s="44">
        <v>264</v>
      </c>
      <c r="F26" s="37">
        <f t="shared" si="0"/>
        <v>-62</v>
      </c>
      <c r="G26" s="38">
        <f t="shared" si="5"/>
        <v>-23.4848484848485</v>
      </c>
      <c r="H26" s="35">
        <f>+C26-'[1]2025年3月'!C26</f>
        <v>80</v>
      </c>
      <c r="I26" s="35">
        <f>+E26-'[1]2025年3月'!E26</f>
        <v>105</v>
      </c>
      <c r="J26" s="37">
        <f t="shared" si="2"/>
        <v>-25</v>
      </c>
      <c r="K26" s="38">
        <f t="shared" si="3"/>
        <v>-23.8095238095238</v>
      </c>
      <c r="L26" s="64"/>
    </row>
    <row r="27" s="1" customFormat="1" ht="24" customHeight="1" spans="1:12">
      <c r="A27" s="33" t="s">
        <v>42</v>
      </c>
      <c r="B27" s="44">
        <v>10660</v>
      </c>
      <c r="C27" s="35">
        <v>14535</v>
      </c>
      <c r="D27" s="36"/>
      <c r="E27" s="44">
        <v>377</v>
      </c>
      <c r="F27" s="37">
        <f t="shared" si="0"/>
        <v>14158</v>
      </c>
      <c r="G27" s="38">
        <f t="shared" si="5"/>
        <v>3755.43766578249</v>
      </c>
      <c r="H27" s="35">
        <f>+C27-'[1]2025年3月'!C27</f>
        <v>58</v>
      </c>
      <c r="I27" s="35">
        <f>+E27-'[1]2025年3月'!E27</f>
        <v>32</v>
      </c>
      <c r="J27" s="37">
        <f t="shared" si="2"/>
        <v>26</v>
      </c>
      <c r="K27" s="38">
        <f t="shared" si="3"/>
        <v>81.25</v>
      </c>
      <c r="L27" s="64"/>
    </row>
    <row r="28" s="1" customFormat="1" ht="24" customHeight="1" spans="1:12">
      <c r="A28" s="33" t="s">
        <v>43</v>
      </c>
      <c r="B28" s="35">
        <v>3460</v>
      </c>
      <c r="C28" s="35">
        <v>944</v>
      </c>
      <c r="D28" s="36"/>
      <c r="E28" s="35">
        <v>1332</v>
      </c>
      <c r="F28" s="37">
        <f t="shared" si="0"/>
        <v>-388</v>
      </c>
      <c r="G28" s="38">
        <f t="shared" si="5"/>
        <v>-29.1291291291291</v>
      </c>
      <c r="H28" s="35">
        <f>+C28-'[1]2025年3月'!C28</f>
        <v>76</v>
      </c>
      <c r="I28" s="35">
        <f>+E28-'[1]2025年3月'!E28</f>
        <v>50</v>
      </c>
      <c r="J28" s="37">
        <f t="shared" si="2"/>
        <v>26</v>
      </c>
      <c r="K28" s="38">
        <f t="shared" si="3"/>
        <v>52</v>
      </c>
      <c r="L28" s="64"/>
    </row>
    <row r="29" s="1" customFormat="1" ht="24" customHeight="1" spans="1:12">
      <c r="A29" s="33" t="s">
        <v>44</v>
      </c>
      <c r="B29" s="35">
        <v>0</v>
      </c>
      <c r="C29" s="35">
        <v>4</v>
      </c>
      <c r="D29" s="36"/>
      <c r="E29" s="35">
        <v>0</v>
      </c>
      <c r="F29" s="37">
        <f t="shared" si="0"/>
        <v>4</v>
      </c>
      <c r="G29" s="38" t="str">
        <f t="shared" si="5"/>
        <v/>
      </c>
      <c r="H29" s="35">
        <f>+C29-'[1]2025年3月'!C29</f>
        <v>0</v>
      </c>
      <c r="I29" s="35">
        <f>+E29-'[1]2025年3月'!E29</f>
        <v>0</v>
      </c>
      <c r="J29" s="37">
        <f t="shared" si="2"/>
        <v>0</v>
      </c>
      <c r="K29" s="38" t="str">
        <f t="shared" si="3"/>
        <v/>
      </c>
      <c r="L29" s="64"/>
    </row>
    <row r="30" s="6" customFormat="1" ht="24" customHeight="1" spans="1:12">
      <c r="A30" s="45" t="s">
        <v>45</v>
      </c>
      <c r="B30" s="43">
        <f>B6+B21</f>
        <v>153495</v>
      </c>
      <c r="C30" s="43">
        <f t="shared" ref="C30:I30" si="6">C6+C21</f>
        <v>47508</v>
      </c>
      <c r="D30" s="30">
        <f>C30/B30*100</f>
        <v>30.9508453044073</v>
      </c>
      <c r="E30" s="46">
        <f t="shared" si="6"/>
        <v>46309</v>
      </c>
      <c r="F30" s="31">
        <f t="shared" si="0"/>
        <v>1199</v>
      </c>
      <c r="G30" s="32">
        <f t="shared" si="5"/>
        <v>2.58912954285344</v>
      </c>
      <c r="H30" s="43">
        <f t="shared" si="6"/>
        <v>7565</v>
      </c>
      <c r="I30" s="65">
        <f t="shared" si="6"/>
        <v>7627</v>
      </c>
      <c r="J30" s="31">
        <f t="shared" si="2"/>
        <v>-62</v>
      </c>
      <c r="K30" s="32">
        <f t="shared" si="3"/>
        <v>-0.812901534023863</v>
      </c>
      <c r="L30" s="64"/>
    </row>
    <row r="31" s="5" customFormat="1" ht="24" customHeight="1" spans="1:12">
      <c r="A31" s="45" t="s">
        <v>46</v>
      </c>
      <c r="B31" s="43">
        <v>166318</v>
      </c>
      <c r="C31" s="43">
        <v>2933</v>
      </c>
      <c r="D31" s="30"/>
      <c r="E31" s="43">
        <v>17794</v>
      </c>
      <c r="F31" s="31">
        <f t="shared" si="0"/>
        <v>-14861</v>
      </c>
      <c r="G31" s="32">
        <f t="shared" si="5"/>
        <v>-83.5169158143194</v>
      </c>
      <c r="H31" s="43">
        <f>+C31-'[1]2025年3月'!C31</f>
        <v>1659</v>
      </c>
      <c r="I31" s="43">
        <f>+E31-'[1]2025年3月'!E31</f>
        <v>7668</v>
      </c>
      <c r="J31" s="31">
        <v>645</v>
      </c>
      <c r="K31" s="32">
        <f t="shared" si="3"/>
        <v>8.41158059467919</v>
      </c>
      <c r="L31" s="64"/>
    </row>
    <row r="32" s="1" customFormat="1" ht="24" customHeight="1" spans="1:12">
      <c r="A32" s="40" t="s">
        <v>47</v>
      </c>
      <c r="B32" s="35">
        <v>160198</v>
      </c>
      <c r="C32" s="37">
        <v>1780</v>
      </c>
      <c r="D32" s="36"/>
      <c r="E32" s="35">
        <v>15452</v>
      </c>
      <c r="F32" s="37">
        <f t="shared" si="0"/>
        <v>-13672</v>
      </c>
      <c r="G32" s="38">
        <f t="shared" si="5"/>
        <v>-88.4804556044525</v>
      </c>
      <c r="H32" s="35">
        <f>+C32-'[1]2025年3月'!C32</f>
        <v>1194</v>
      </c>
      <c r="I32" s="35">
        <f>+E32-'[1]2025年3月'!E32</f>
        <v>6816</v>
      </c>
      <c r="J32" s="37">
        <v>422</v>
      </c>
      <c r="K32" s="38">
        <f t="shared" si="3"/>
        <v>6.19131455399061</v>
      </c>
      <c r="L32" s="64"/>
    </row>
    <row r="33" s="5" customFormat="1" ht="24" customHeight="1" spans="1:12">
      <c r="A33" s="45" t="s">
        <v>48</v>
      </c>
      <c r="B33" s="43">
        <v>7537</v>
      </c>
      <c r="C33" s="43">
        <v>500</v>
      </c>
      <c r="D33" s="30"/>
      <c r="E33" s="43">
        <v>200</v>
      </c>
      <c r="F33" s="31">
        <f t="shared" si="0"/>
        <v>300</v>
      </c>
      <c r="G33" s="32">
        <f t="shared" si="5"/>
        <v>150</v>
      </c>
      <c r="H33" s="43">
        <f>+C33-'[1]2025年3月'!C33</f>
        <v>0</v>
      </c>
      <c r="I33" s="43">
        <f>+E33-'[1]2025年3月'!E33</f>
        <v>0</v>
      </c>
      <c r="J33" s="31">
        <f>H33-I33</f>
        <v>0</v>
      </c>
      <c r="K33" s="32" t="str">
        <f t="shared" si="3"/>
        <v/>
      </c>
      <c r="L33" s="64"/>
    </row>
    <row r="34" s="1" customFormat="1" ht="24" customHeight="1" spans="1:12">
      <c r="A34" s="47" t="s">
        <v>49</v>
      </c>
      <c r="B34" s="48">
        <f>B30+B31+B33</f>
        <v>327350</v>
      </c>
      <c r="C34" s="48">
        <f t="shared" ref="C34:I34" si="7">C30+C31+C33</f>
        <v>50941</v>
      </c>
      <c r="D34" s="30">
        <f>C34/B34*100</f>
        <v>15.561631281503</v>
      </c>
      <c r="E34" s="48">
        <f t="shared" si="7"/>
        <v>64303</v>
      </c>
      <c r="F34" s="49">
        <f t="shared" si="0"/>
        <v>-13362</v>
      </c>
      <c r="G34" s="49">
        <f t="shared" si="5"/>
        <v>-20.7797458905494</v>
      </c>
      <c r="H34" s="49">
        <f t="shared" si="7"/>
        <v>9224</v>
      </c>
      <c r="I34" s="49">
        <f t="shared" si="7"/>
        <v>15295</v>
      </c>
      <c r="J34" s="49">
        <f>H34-I34</f>
        <v>-6071</v>
      </c>
      <c r="K34" s="49">
        <f t="shared" si="3"/>
        <v>-39.6927100359595</v>
      </c>
      <c r="L34" s="49"/>
    </row>
    <row r="35" spans="1:12">
      <c r="A35" s="50"/>
      <c r="B35" s="51"/>
      <c r="C35" s="51"/>
      <c r="D35" s="51"/>
      <c r="E35" s="51"/>
      <c r="L35" s="7" t="s">
        <v>50</v>
      </c>
    </row>
    <row r="38" spans="5:5">
      <c r="E38" s="52"/>
    </row>
    <row r="39" spans="3:3">
      <c r="C39" s="53"/>
    </row>
    <row r="41" spans="3:3">
      <c r="C41" s="53"/>
    </row>
  </sheetData>
  <mergeCells count="2">
    <mergeCell ref="A1:L1"/>
    <mergeCell ref="A35:E35"/>
  </mergeCells>
  <printOptions horizontalCentered="1" verticalCentered="1"/>
  <pageMargins left="0.118110236220472" right="0.15748031496063" top="0.196850393700787" bottom="0.393700787401575" header="0.31496062992126" footer="0.31496062992126"/>
  <pageSetup paperSize="9" scale="6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2025年4月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CZ</dc:creator>
  <cp:lastModifiedBy>CZ</cp:lastModifiedBy>
  <dcterms:created xsi:type="dcterms:W3CDTF">2025-05-06T01:48:00Z</dcterms:created>
  <dcterms:modified xsi:type="dcterms:W3CDTF">2025-05-06T02:47:23Z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D952AB72DB004387B4B672172FA6818A_11</vt:lpwstr>
  </property>
  <property fmtid="{D5CDD505-2E9C-101B-9397-08002B2CF9AE}" pid="3" name="KSOProductBuildVer">
    <vt:lpwstr>2052-12.1.0.17857</vt:lpwstr>
  </property>
</Properties>
</file>